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nida.pashollari\Desktop\"/>
    </mc:Choice>
  </mc:AlternateContent>
  <xr:revisionPtr revIDLastSave="0" documentId="8_{B0C3899A-0C75-4ABE-A29E-AC8F2D284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ikulli 602" sheetId="5" r:id="rId1"/>
    <sheet name="P9.Art.606" sheetId="9" r:id="rId2"/>
    <sheet name="P11.Investime te brendshm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1" l="1"/>
  <c r="P21" i="11"/>
  <c r="Q21" i="11"/>
  <c r="S21" i="11"/>
  <c r="T21" i="11"/>
  <c r="N20" i="11" l="1"/>
  <c r="N19" i="11"/>
  <c r="N12" i="11"/>
  <c r="N11" i="11"/>
  <c r="N21" i="11" l="1"/>
  <c r="D25" i="9" l="1"/>
  <c r="E25" i="9"/>
  <c r="F25" i="9"/>
  <c r="G25" i="9"/>
  <c r="H25" i="9"/>
  <c r="I25" i="9"/>
  <c r="J25" i="9"/>
  <c r="K25" i="9"/>
  <c r="H101" i="5" l="1"/>
  <c r="R13" i="11"/>
  <c r="R21" i="11" s="1"/>
  <c r="H31" i="5"/>
  <c r="H32" i="5"/>
  <c r="H33" i="5"/>
  <c r="H34" i="5"/>
  <c r="H35" i="5"/>
  <c r="H36" i="5"/>
  <c r="H37" i="5"/>
  <c r="H38" i="5"/>
  <c r="H39" i="5"/>
  <c r="H40" i="5"/>
  <c r="H41" i="5"/>
  <c r="H30" i="5"/>
  <c r="K86" i="5"/>
  <c r="L86" i="5" s="1"/>
  <c r="K63" i="5" l="1"/>
  <c r="K60" i="5"/>
  <c r="H28" i="5"/>
  <c r="K28" i="5" s="1"/>
  <c r="H23" i="5"/>
  <c r="K23" i="5" s="1"/>
  <c r="H72" i="5"/>
  <c r="K72" i="5" s="1"/>
  <c r="H69" i="5"/>
  <c r="K69" i="5" s="1"/>
  <c r="K75" i="5"/>
  <c r="H62" i="5"/>
  <c r="K62" i="5" s="1"/>
  <c r="H56" i="5"/>
  <c r="K56" i="5" s="1"/>
  <c r="H57" i="5"/>
  <c r="K57" i="5" s="1"/>
  <c r="H58" i="5"/>
  <c r="K58" i="5" s="1"/>
  <c r="H24" i="5"/>
  <c r="K24" i="5" s="1"/>
  <c r="H25" i="5"/>
  <c r="K25" i="5" s="1"/>
  <c r="H26" i="5"/>
  <c r="H27" i="5"/>
  <c r="F76" i="5"/>
  <c r="D76" i="5"/>
  <c r="E42" i="5" l="1"/>
  <c r="F42" i="5"/>
  <c r="G42" i="5"/>
  <c r="G102" i="5" s="1"/>
  <c r="I42" i="5"/>
  <c r="I102" i="5" s="1"/>
  <c r="J42" i="5"/>
  <c r="J102" i="5" s="1"/>
  <c r="D42" i="5"/>
  <c r="H54" i="5" l="1"/>
  <c r="K54" i="5" s="1"/>
  <c r="K73" i="5" l="1"/>
  <c r="K91" i="5" l="1"/>
  <c r="L91" i="5" s="1"/>
  <c r="L69" i="5"/>
  <c r="L72" i="5"/>
  <c r="L73" i="5"/>
  <c r="L75" i="5"/>
  <c r="K68" i="5"/>
  <c r="L68" i="5" s="1"/>
  <c r="L54" i="5"/>
  <c r="L56" i="5"/>
  <c r="K40" i="5"/>
  <c r="L40" i="5" s="1"/>
  <c r="K41" i="5"/>
  <c r="L41" i="5" s="1"/>
  <c r="K31" i="5"/>
  <c r="L31" i="5" s="1"/>
  <c r="K32" i="5"/>
  <c r="L32" i="5" s="1"/>
  <c r="K33" i="5"/>
  <c r="L33" i="5" s="1"/>
  <c r="K34" i="5"/>
  <c r="L34" i="5" s="1"/>
  <c r="K35" i="5"/>
  <c r="L35" i="5" s="1"/>
  <c r="K36" i="5"/>
  <c r="L36" i="5" s="1"/>
  <c r="K37" i="5"/>
  <c r="L37" i="5" s="1"/>
  <c r="K38" i="5"/>
  <c r="L38" i="5" s="1"/>
  <c r="K39" i="5"/>
  <c r="L39" i="5" s="1"/>
  <c r="K30" i="5"/>
  <c r="L30" i="5" s="1"/>
  <c r="L24" i="5"/>
  <c r="H89" i="5"/>
  <c r="H94" i="5"/>
  <c r="K94" i="5" s="1"/>
  <c r="L94" i="5" s="1"/>
  <c r="H95" i="5"/>
  <c r="K95" i="5" s="1"/>
  <c r="L95" i="5" s="1"/>
  <c r="H96" i="5"/>
  <c r="K96" i="5" s="1"/>
  <c r="L96" i="5" s="1"/>
  <c r="H97" i="5"/>
  <c r="K97" i="5" s="1"/>
  <c r="L97" i="5" s="1"/>
  <c r="H98" i="5"/>
  <c r="K98" i="5" s="1"/>
  <c r="L98" i="5" s="1"/>
  <c r="H99" i="5"/>
  <c r="K99" i="5" s="1"/>
  <c r="L99" i="5" s="1"/>
  <c r="H100" i="5"/>
  <c r="K100" i="5" s="1"/>
  <c r="L100" i="5" s="1"/>
  <c r="H93" i="5"/>
  <c r="K93" i="5" s="1"/>
  <c r="L93" i="5" s="1"/>
  <c r="H84" i="5"/>
  <c r="K84" i="5" s="1"/>
  <c r="L84" i="5" s="1"/>
  <c r="H85" i="5"/>
  <c r="K85" i="5" s="1"/>
  <c r="L85" i="5" s="1"/>
  <c r="H87" i="5"/>
  <c r="K87" i="5" s="1"/>
  <c r="L87" i="5" s="1"/>
  <c r="H88" i="5"/>
  <c r="K88" i="5" s="1"/>
  <c r="L88" i="5" s="1"/>
  <c r="H83" i="5"/>
  <c r="K83" i="5" s="1"/>
  <c r="L83" i="5" s="1"/>
  <c r="H71" i="5"/>
  <c r="H74" i="5"/>
  <c r="H77" i="5"/>
  <c r="K77" i="5" s="1"/>
  <c r="H78" i="5"/>
  <c r="H79" i="5"/>
  <c r="H80" i="5"/>
  <c r="H81" i="5"/>
  <c r="H66" i="5"/>
  <c r="H65" i="5"/>
  <c r="L62" i="5"/>
  <c r="L63" i="5"/>
  <c r="L60" i="5"/>
  <c r="H44" i="5"/>
  <c r="K44" i="5" s="1"/>
  <c r="L44" i="5" s="1"/>
  <c r="H45" i="5"/>
  <c r="K45" i="5" s="1"/>
  <c r="L45" i="5" s="1"/>
  <c r="H46" i="5"/>
  <c r="K46" i="5" s="1"/>
  <c r="L46" i="5" s="1"/>
  <c r="H47" i="5"/>
  <c r="K47" i="5" s="1"/>
  <c r="L47" i="5" s="1"/>
  <c r="H48" i="5"/>
  <c r="H49" i="5"/>
  <c r="H50" i="5"/>
  <c r="H51" i="5"/>
  <c r="H52" i="5"/>
  <c r="H53" i="5"/>
  <c r="H55" i="5"/>
  <c r="L57" i="5"/>
  <c r="L58" i="5"/>
  <c r="H43" i="5"/>
  <c r="K43" i="5" s="1"/>
  <c r="L43" i="5" s="1"/>
  <c r="L25" i="5"/>
  <c r="K26" i="5"/>
  <c r="L26" i="5" s="1"/>
  <c r="K27" i="5"/>
  <c r="L27" i="5" s="1"/>
  <c r="L28" i="5"/>
  <c r="L23" i="5"/>
  <c r="K55" i="5" l="1"/>
  <c r="L55" i="5" s="1"/>
  <c r="K52" i="5"/>
  <c r="L52" i="5" s="1"/>
  <c r="K50" i="5"/>
  <c r="L50" i="5" s="1"/>
  <c r="K48" i="5"/>
  <c r="L48" i="5" s="1"/>
  <c r="K61" i="5"/>
  <c r="L61" i="5" s="1"/>
  <c r="K66" i="5"/>
  <c r="L66" i="5" s="1"/>
  <c r="K80" i="5"/>
  <c r="L80" i="5" s="1"/>
  <c r="K78" i="5"/>
  <c r="L78" i="5" s="1"/>
  <c r="K74" i="5"/>
  <c r="L74" i="5" s="1"/>
  <c r="K70" i="5"/>
  <c r="L70" i="5" s="1"/>
  <c r="K101" i="5"/>
  <c r="L101" i="5" s="1"/>
  <c r="K53" i="5"/>
  <c r="L53" i="5" s="1"/>
  <c r="K51" i="5"/>
  <c r="L51" i="5" s="1"/>
  <c r="K49" i="5"/>
  <c r="L49" i="5" s="1"/>
  <c r="K65" i="5"/>
  <c r="L65" i="5" s="1"/>
  <c r="K81" i="5"/>
  <c r="L81" i="5" s="1"/>
  <c r="K79" i="5"/>
  <c r="L79" i="5" s="1"/>
  <c r="K71" i="5"/>
  <c r="L71" i="5" s="1"/>
  <c r="H76" i="5"/>
  <c r="H42" i="5"/>
  <c r="K89" i="5"/>
  <c r="L89" i="5" s="1"/>
  <c r="F89" i="5"/>
  <c r="K42" i="5" l="1"/>
  <c r="L42" i="5"/>
  <c r="L77" i="5"/>
  <c r="L76" i="5" s="1"/>
  <c r="K76" i="5"/>
  <c r="D22" i="5"/>
  <c r="D29" i="5" l="1"/>
  <c r="D59" i="5"/>
  <c r="D64" i="5"/>
  <c r="D67" i="5"/>
  <c r="D82" i="5"/>
  <c r="D89" i="5"/>
  <c r="D92" i="5"/>
  <c r="D102" i="5" l="1"/>
  <c r="U21" i="11"/>
  <c r="L92" i="5"/>
  <c r="H92" i="5"/>
  <c r="F92" i="5"/>
  <c r="L82" i="5"/>
  <c r="K82" i="5"/>
  <c r="H82" i="5"/>
  <c r="F82" i="5"/>
  <c r="L67" i="5"/>
  <c r="H67" i="5"/>
  <c r="F67" i="5"/>
  <c r="L64" i="5"/>
  <c r="H64" i="5"/>
  <c r="F64" i="5"/>
  <c r="L59" i="5"/>
  <c r="H59" i="5"/>
  <c r="F59" i="5"/>
  <c r="L29" i="5"/>
  <c r="K29" i="5"/>
  <c r="H29" i="5"/>
  <c r="F29" i="5"/>
  <c r="L22" i="5"/>
  <c r="K22" i="5"/>
  <c r="H22" i="5"/>
  <c r="F22" i="5"/>
  <c r="L102" i="5" l="1"/>
  <c r="H102" i="5"/>
  <c r="F102" i="5"/>
  <c r="K59" i="5"/>
  <c r="K64" i="5"/>
  <c r="K92" i="5"/>
  <c r="K67" i="5"/>
  <c r="K102" i="5" l="1"/>
</calcChain>
</file>

<file path=xl/sharedStrings.xml><?xml version="1.0" encoding="utf-8"?>
<sst xmlns="http://schemas.openxmlformats.org/spreadsheetml/2006/main" count="251" uniqueCount="168">
  <si>
    <t>Shtojca 1/A. Pasqyrat Shtesë për Buxhetin Vjetor</t>
  </si>
  <si>
    <t>Kodi</t>
  </si>
  <si>
    <t>Emertimi</t>
  </si>
  <si>
    <t>Njesia e Qeverisjes Qendrore</t>
  </si>
  <si>
    <t>Drejtori i Drejtorise Ekonomike/Finances/Nepunesi Zbatues</t>
  </si>
  <si>
    <t>Emri</t>
  </si>
  <si>
    <t>Nenshkrimi</t>
  </si>
  <si>
    <t>Data</t>
  </si>
  <si>
    <t>Ne 000 leke</t>
  </si>
  <si>
    <t>AZHBR</t>
  </si>
  <si>
    <t xml:space="preserve"> </t>
  </si>
  <si>
    <t>Totali</t>
  </si>
  <si>
    <t>&lt;&lt;Emertimi i Programit&gt;&gt;</t>
  </si>
  <si>
    <t>Kodi i institucionit</t>
  </si>
  <si>
    <t>TOTALI</t>
  </si>
  <si>
    <t>Koordinatori i GMS / Nepunesi Autorizues</t>
  </si>
  <si>
    <t>Pasqyra Nr. 5: Parashikimi i Shpenzimeve per Mallra dhe Sherbime per secilin Program te Njesise se Qeverisjes Qendrore (602)</t>
  </si>
  <si>
    <t>Nenkategoria</t>
  </si>
  <si>
    <t>Mallra dhe sherbime te tjera</t>
  </si>
  <si>
    <t>Artikulli</t>
  </si>
  <si>
    <t>Buxheti</t>
  </si>
  <si>
    <t xml:space="preserve">Nga te ardhurat </t>
  </si>
  <si>
    <t>Limiti</t>
  </si>
  <si>
    <t>Kerkesa</t>
  </si>
  <si>
    <t>Nga te ardhurat</t>
  </si>
  <si>
    <t xml:space="preserve">Materiale zyre dhe te pergjithshme </t>
  </si>
  <si>
    <t>Kancelari</t>
  </si>
  <si>
    <t>Materiale per pastrim, dezinfektim, ngrohje dhe ndriçim</t>
  </si>
  <si>
    <t>Materiale per funksionimin e pajisjeve te zyres</t>
  </si>
  <si>
    <t>Materiale per funksionimin e pajisjeve speciale</t>
  </si>
  <si>
    <t>Blerje dokumentacioni</t>
  </si>
  <si>
    <t>Furnizime dhe materiale te tjera zyre dhe te pergjishme</t>
  </si>
  <si>
    <t>Materiale dhe sherbime speciale</t>
  </si>
  <si>
    <t>Uniforma dhe veshje te tjera speciale</t>
  </si>
  <si>
    <t>Plehra kimike, furnitura veterinare, farera, fidane e te tjera produkte agrokulturore</t>
  </si>
  <si>
    <t>Ilaçe, materiale dhe proteza mjekesore</t>
  </si>
  <si>
    <t>Furnizime dhe sherbime me ushqim per mencat</t>
  </si>
  <si>
    <t>Pajisje, materiale dhe sherbime ushtarake</t>
  </si>
  <si>
    <t>Pajisje per perdorim policor</t>
  </si>
  <si>
    <t>Libra dhe publikime profesionale</t>
  </si>
  <si>
    <t xml:space="preserve">Materiale per mbrojtjen e tokes, bimeve dhe kafsheve nga semundjet </t>
  </si>
  <si>
    <t>Materiale dhe pajisje labratorike te sherbimit publik</t>
  </si>
  <si>
    <t>Shpenzime per prodhim dokumentacioni specifik (Flete palosje)</t>
  </si>
  <si>
    <t>Softe informatike me karakter te pergjithshem</t>
  </si>
  <si>
    <t>Te tjera materiale dhe sherbime speciale</t>
  </si>
  <si>
    <t>Sherbime nga te trete</t>
  </si>
  <si>
    <t>Elektricitet  AZHBR</t>
  </si>
  <si>
    <t>Elektricitet  20 Agropikat</t>
  </si>
  <si>
    <t>Uje AZHBR</t>
  </si>
  <si>
    <t>Uje Agropika</t>
  </si>
  <si>
    <t>Sherbime telefonike</t>
  </si>
  <si>
    <t>Telefoni fikse</t>
  </si>
  <si>
    <t>Telefoni Celulare</t>
  </si>
  <si>
    <t>Posta dhe sherbimi korrier</t>
  </si>
  <si>
    <t>Sherbim per ngrohje</t>
  </si>
  <si>
    <t>Sherbime te ISSH per ISKSH</t>
  </si>
  <si>
    <t>Sherbimet bankare</t>
  </si>
  <si>
    <t>Sherbime te sigurimit dhe ruajtjes</t>
  </si>
  <si>
    <t>Sherbime te  pastrimit dhe gjelberimit</t>
  </si>
  <si>
    <t>Sherbime te printimit dhe publikimit</t>
  </si>
  <si>
    <t>Kosto e trajnimit dhe seminareve</t>
  </si>
  <si>
    <t>Shpenzime transporti</t>
  </si>
  <si>
    <t>Karburant dhe vaj</t>
  </si>
  <si>
    <t>Pjese kembimi, goma dhe bateri</t>
  </si>
  <si>
    <t>Shpenzimet e siguracionit te mjeteve te transportit</t>
  </si>
  <si>
    <t>Shpenzime te tjera transporti ( larje+emergjenca)</t>
  </si>
  <si>
    <t>Shpenzime udhetimi</t>
  </si>
  <si>
    <t>Udhetim i brendshem</t>
  </si>
  <si>
    <t>Udhetim jashte shtetit</t>
  </si>
  <si>
    <t>Shpenzime per mirembajtjen e tokave dhe aktiveve natyrore</t>
  </si>
  <si>
    <t>Shpenzime per mirembajtjen e objekteve specifike kamerat</t>
  </si>
  <si>
    <t>Shpenzime per mirembajtjen e objekteve ndertimore</t>
  </si>
  <si>
    <t>Shpenzime per mirembajtjen e rrugeve, veprave ujore dhe rrjeteve hidraulike, elektrike, etj</t>
  </si>
  <si>
    <t>Shpenzime per mirembajtjen e aparateve elektronike</t>
  </si>
  <si>
    <t>Shpenzime per mirembajtjen e mjeteve te transportit</t>
  </si>
  <si>
    <t>Shpenzime per mirembajtjen e rezerves shteterore</t>
  </si>
  <si>
    <t>Shpenzime per qeramarrje  ambjentesh</t>
  </si>
  <si>
    <t>Shpenzime per qeramarrje  per pronat residenciale</t>
  </si>
  <si>
    <t>Shpenzime per qeramarrje per aparate dhe pajisjet teknike, makineri</t>
  </si>
  <si>
    <t>Shpenzime per qeramarrje mjetesh transporti</t>
  </si>
  <si>
    <t>Shpenzime te tjera qeraje</t>
  </si>
  <si>
    <t>Shpenzime per kompensim per ish te perndjekurit politike</t>
  </si>
  <si>
    <t>Shpenzime per kompensim per burgosjet e padrejta</t>
  </si>
  <si>
    <t>Shpenzime kompensimi per shpronesim ne te kaluaren</t>
  </si>
  <si>
    <t>Shpenzime per ekzekutim te vendimeve gjyqesore per largim nga puna</t>
  </si>
  <si>
    <t>Shpenzime per ekzekutim te detyrime kontraktuale te papaguara</t>
  </si>
  <si>
    <t>Shpenzime per kompensime te tjera te papaguara</t>
  </si>
  <si>
    <t>Shpenzime te lidhura me huamarrjen per hua</t>
  </si>
  <si>
    <t>Shpenzime per kuota qe rrjedhin nga detyrimet</t>
  </si>
  <si>
    <t>Shpenzime te tjera lidhur me huamarrjen</t>
  </si>
  <si>
    <t>Shpenzime te tjera operative</t>
  </si>
  <si>
    <t>Shpenzime per pritje e percjellje</t>
  </si>
  <si>
    <t>Shpenzime per inagurimin e 4 agropikave te AZHBR</t>
  </si>
  <si>
    <t>Shpenzime gjyqesore</t>
  </si>
  <si>
    <t>Shpenzime per honorare</t>
  </si>
  <si>
    <t>Shpenzime kompesimi per anetaret e Parlamentit dhe zyrtare te tjera te zgjedhur</t>
  </si>
  <si>
    <t>Shpenzime per pjesmarrje ne konferenca</t>
  </si>
  <si>
    <t>Shpenzime per tatime &amp; taksa te paguara nga institucioni</t>
  </si>
  <si>
    <t>Shpenzime per asistence teknike &amp;EVC</t>
  </si>
  <si>
    <t>Shuma</t>
  </si>
  <si>
    <t>Drejtori i Drejtorise Ekonomike/Finances
Nepunesi Zbatues</t>
  </si>
  <si>
    <t>Nr.</t>
  </si>
  <si>
    <t>Totali:</t>
  </si>
  <si>
    <t>Pasqyra Nr. 9: Parashikimi i Shpenzimeve per Transfertat ne Buxhetet Familjare dhe Individet per secilin Program te Njesise se Qeverisjes Qendrore (606)</t>
  </si>
  <si>
    <t>Transferta per Buxhete Familjare dhe Individe</t>
  </si>
  <si>
    <t>Buxhet Familjar / Individe*</t>
  </si>
  <si>
    <t>Nr.perfituesve direkt e indirekt</t>
  </si>
  <si>
    <t>Perfitues direkt dhe indirekt( percaktuar me VKM)</t>
  </si>
  <si>
    <t xml:space="preserve">Fermere, SHBB ose Subjekte </t>
  </si>
  <si>
    <t>* ne kollonen 2 duhet te cilesohet se cilet jane perfituesit e kesaj transferte (buxhete familjare ose individe)</t>
  </si>
  <si>
    <t>Pasqyra 11</t>
  </si>
  <si>
    <t xml:space="preserve">Lista Permbledhese e Projekteve te Investimeve Publike me Financim te Brendshem te parashikuara </t>
  </si>
  <si>
    <t>Emri i Njesise se Qeverisjes Qendrore</t>
  </si>
  <si>
    <t>ne mije leke</t>
  </si>
  <si>
    <t>Renditja sipas
Prioritetit te Institucionit</t>
  </si>
  <si>
    <t>Entiteti i Qeverisjes</t>
  </si>
  <si>
    <t>Kapitulli</t>
  </si>
  <si>
    <t>Programi</t>
  </si>
  <si>
    <t>Llogaria ekonomike</t>
  </si>
  <si>
    <t>Kodi i Deges se Thesarit</t>
  </si>
  <si>
    <t>Kodi i projektit</t>
  </si>
  <si>
    <t>Emertimi i projektit te investimit</t>
  </si>
  <si>
    <t>Plani</t>
  </si>
  <si>
    <t>Realizuar</t>
  </si>
  <si>
    <t>Viti</t>
  </si>
  <si>
    <t>Drejtori i Drejtorise Ekonomike/Finances/ Nepunesi Zbatues</t>
  </si>
  <si>
    <t>Parashikimi vitit 2023</t>
  </si>
  <si>
    <t>Parashikimi viti 2023</t>
  </si>
  <si>
    <t>Parashikimi viti 2024</t>
  </si>
  <si>
    <t>PBA 2023-2025</t>
  </si>
  <si>
    <t>Amela GJOKA</t>
  </si>
  <si>
    <t>Eranda SELMANAJ</t>
  </si>
  <si>
    <t>Fakt vitit  2021</t>
  </si>
  <si>
    <t>I pritshmi  2022</t>
  </si>
  <si>
    <t>I pritshmi 2022</t>
  </si>
  <si>
    <t>Sherbime te tjera</t>
  </si>
  <si>
    <t>Blerje paisje  kompjuterike AZHBR</t>
  </si>
  <si>
    <t>Pajisje per Agropikat (kamera)</t>
  </si>
  <si>
    <t xml:space="preserve">Sisteme online per skemat IPARD dhe sisteme te reja </t>
  </si>
  <si>
    <t>Blerje Kondicioneri</t>
  </si>
  <si>
    <t xml:space="preserve">Pajisje per furnizim energjie te panderprere (bateri + inventer) </t>
  </si>
  <si>
    <t>Rokonstruksion i Dhomes se Serverit</t>
  </si>
  <si>
    <t>Blerje programesh (softe te ndryshme per mbarevjatjen e punes)</t>
  </si>
  <si>
    <t>Parashikimi viti 2025</t>
  </si>
  <si>
    <t>Hardwere dhe Softwere Firewall (HW dhe SW te licensuar) Vulnerability scanning</t>
  </si>
  <si>
    <t xml:space="preserve">Blerje 7 Automjete </t>
  </si>
  <si>
    <t>Perfitues direkt NAFTA PA AKCIZE</t>
  </si>
  <si>
    <t>Emërtimi  institucionit</t>
  </si>
  <si>
    <t>Vitit Fillimit</t>
  </si>
  <si>
    <t>Vlera Totale e projektit</t>
  </si>
  <si>
    <t>Financimi deri në 31.12.2021</t>
  </si>
  <si>
    <t>Detajimi Buxhetit v.2022</t>
  </si>
  <si>
    <t>Parashikimi për v.2023</t>
  </si>
  <si>
    <t>Parashikimi për v.2024</t>
  </si>
  <si>
    <t>Parashikimi për v.2025</t>
  </si>
  <si>
    <t>Vlera  mbetur per tu financuar pas v.2025</t>
  </si>
  <si>
    <t>05</t>
  </si>
  <si>
    <t>Viti i përfundimit</t>
  </si>
  <si>
    <t>Statusi projektit (vazhdim/I ri)</t>
  </si>
  <si>
    <t>I ri</t>
  </si>
  <si>
    <t>01</t>
  </si>
  <si>
    <t>1005117</t>
  </si>
  <si>
    <t>Blerje pajisje per Drejtorine Kontrollit (GPS, meter lazer, etj)</t>
  </si>
  <si>
    <r>
      <t>Shpenzime per m</t>
    </r>
    <r>
      <rPr>
        <b/>
        <sz val="8"/>
        <color indexed="8"/>
        <rFont val="Times New Roman"/>
        <family val="1"/>
      </rPr>
      <t>irembajtje te zakonshme</t>
    </r>
  </si>
  <si>
    <r>
      <t xml:space="preserve">Shpenzime per mirembajtjen </t>
    </r>
    <r>
      <rPr>
        <sz val="8"/>
        <color indexed="8"/>
        <rFont val="Times New Roman"/>
        <family val="1"/>
      </rPr>
      <t>kondicioner</t>
    </r>
  </si>
  <si>
    <r>
      <t>Shpenzime per qe</t>
    </r>
    <r>
      <rPr>
        <b/>
        <sz val="8"/>
        <color indexed="8"/>
        <rFont val="Times New Roman"/>
        <family val="1"/>
      </rPr>
      <t>ramarrje</t>
    </r>
  </si>
  <si>
    <r>
      <t>Shpenzime per d</t>
    </r>
    <r>
      <rPr>
        <b/>
        <sz val="8"/>
        <color indexed="8"/>
        <rFont val="Times New Roman"/>
        <family val="1"/>
      </rPr>
      <t>etyrime dhe kompensime legale</t>
    </r>
  </si>
  <si>
    <r>
      <t>Shpenzime per sigurimin e n</t>
    </r>
    <r>
      <rPr>
        <sz val="8"/>
        <color indexed="8"/>
        <rFont val="Times New Roman"/>
        <family val="1"/>
      </rPr>
      <t>dertesave dhe te tjera kosto sigurimi te ngjashme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</si>
</sst>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&quot;£&quot;#,##0;\-&quot;£&quot;#,##0"/>
    <numFmt numFmtId="167" formatCode="0.0"/>
    <numFmt numFmtId="170" formatCode="0_);\(0\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6"/>
      <name val="Times New Roman"/>
      <family val="1"/>
    </font>
    <font>
      <b/>
      <sz val="10"/>
      <name val="Arial"/>
      <family val="2"/>
    </font>
    <font>
      <sz val="10"/>
      <name val="Times New Roman CE"/>
      <charset val="238"/>
    </font>
    <font>
      <b/>
      <i/>
      <sz val="10"/>
      <name val="Times New Roman CE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color indexed="53"/>
      <name val="Arial"/>
      <family val="2"/>
    </font>
    <font>
      <b/>
      <i/>
      <sz val="10"/>
      <name val="Times New Roman CE"/>
    </font>
    <font>
      <i/>
      <sz val="8"/>
      <name val="Times New Roman CE"/>
      <charset val="238"/>
    </font>
    <font>
      <sz val="10"/>
      <name val="Times New Roman"/>
      <family val="1"/>
    </font>
    <font>
      <b/>
      <sz val="10"/>
      <name val="Times New Roman CE"/>
    </font>
    <font>
      <i/>
      <sz val="10"/>
      <name val="Times New Roman CE"/>
      <charset val="238"/>
    </font>
    <font>
      <sz val="10"/>
      <color theme="1"/>
      <name val="Times New Roman"/>
      <family val="1"/>
    </font>
    <font>
      <b/>
      <i/>
      <sz val="8"/>
      <name val="Times New Roman CE"/>
    </font>
    <font>
      <sz val="8"/>
      <name val="Times New Roman CE"/>
      <charset val="238"/>
    </font>
    <font>
      <i/>
      <sz val="9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11"/>
      <name val="Times New Roman CE"/>
      <charset val="238"/>
    </font>
    <font>
      <b/>
      <sz val="8"/>
      <color indexed="56"/>
      <name val="Times New Roman"/>
      <family val="1"/>
    </font>
    <font>
      <sz val="8"/>
      <color theme="1"/>
      <name val="Calibri"/>
      <family val="2"/>
      <scheme val="minor"/>
    </font>
    <font>
      <i/>
      <sz val="8"/>
      <name val="Times New Roman"/>
      <family val="1"/>
    </font>
    <font>
      <b/>
      <sz val="8"/>
      <color indexed="53"/>
      <name val="Arial"/>
      <family val="2"/>
    </font>
    <font>
      <b/>
      <sz val="8"/>
      <name val="Times New Roman CE"/>
    </font>
    <font>
      <b/>
      <i/>
      <sz val="8"/>
      <name val="Times New Roman CE"/>
      <charset val="238"/>
    </font>
    <font>
      <sz val="8"/>
      <color theme="1"/>
      <name val="Times New Roman"/>
      <family val="1"/>
    </font>
    <font>
      <b/>
      <i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u/>
      <sz val="8"/>
      <name val="Times New Roman"/>
      <family val="1"/>
    </font>
    <font>
      <u/>
      <sz val="8"/>
      <name val="Times New Roman"/>
      <family val="1"/>
    </font>
    <font>
      <i/>
      <u/>
      <sz val="8"/>
      <name val="Times New Roman"/>
      <family val="1"/>
    </font>
    <font>
      <sz val="8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32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428">
    <xf numFmtId="0" fontId="0" fillId="0" borderId="0" xfId="0"/>
    <xf numFmtId="0" fontId="2" fillId="0" borderId="0" xfId="3"/>
    <xf numFmtId="0" fontId="8" fillId="0" borderId="6" xfId="2" applyFont="1" applyBorder="1"/>
    <xf numFmtId="0" fontId="9" fillId="0" borderId="0" xfId="3" applyFont="1"/>
    <xf numFmtId="3" fontId="7" fillId="0" borderId="26" xfId="5" applyNumberFormat="1" applyFont="1" applyBorder="1"/>
    <xf numFmtId="0" fontId="2" fillId="0" borderId="21" xfId="3" applyBorder="1"/>
    <xf numFmtId="0" fontId="2" fillId="0" borderId="0" xfId="21"/>
    <xf numFmtId="0" fontId="6" fillId="0" borderId="0" xfId="21" applyFont="1"/>
    <xf numFmtId="0" fontId="6" fillId="2" borderId="0" xfId="21" applyFont="1" applyFill="1"/>
    <xf numFmtId="0" fontId="6" fillId="2" borderId="4" xfId="21" applyFont="1" applyFill="1" applyBorder="1"/>
    <xf numFmtId="0" fontId="14" fillId="2" borderId="8" xfId="21" applyFont="1" applyFill="1" applyBorder="1"/>
    <xf numFmtId="0" fontId="11" fillId="0" borderId="6" xfId="21" applyFont="1" applyBorder="1" applyAlignment="1">
      <alignment horizontal="center" wrapText="1"/>
    </xf>
    <xf numFmtId="0" fontId="11" fillId="0" borderId="6" xfId="21" applyFont="1" applyBorder="1" applyAlignment="1">
      <alignment horizontal="center"/>
    </xf>
    <xf numFmtId="0" fontId="11" fillId="2" borderId="52" xfId="21" applyFont="1" applyFill="1" applyBorder="1" applyAlignment="1">
      <alignment horizontal="center"/>
    </xf>
    <xf numFmtId="0" fontId="11" fillId="2" borderId="39" xfId="21" applyFont="1" applyFill="1" applyBorder="1" applyAlignment="1">
      <alignment horizontal="center"/>
    </xf>
    <xf numFmtId="0" fontId="11" fillId="2" borderId="6" xfId="21" applyFont="1" applyFill="1" applyBorder="1" applyAlignment="1">
      <alignment horizontal="center"/>
    </xf>
    <xf numFmtId="0" fontId="11" fillId="2" borderId="61" xfId="21" applyFont="1" applyFill="1" applyBorder="1" applyAlignment="1">
      <alignment horizontal="center"/>
    </xf>
    <xf numFmtId="0" fontId="11" fillId="2" borderId="60" xfId="21" applyFont="1" applyFill="1" applyBorder="1" applyAlignment="1">
      <alignment horizontal="center"/>
    </xf>
    <xf numFmtId="0" fontId="17" fillId="0" borderId="18" xfId="21" applyFont="1" applyBorder="1" applyAlignment="1">
      <alignment horizontal="center"/>
    </xf>
    <xf numFmtId="0" fontId="5" fillId="0" borderId="18" xfId="21" applyFont="1" applyBorder="1"/>
    <xf numFmtId="0" fontId="5" fillId="2" borderId="18" xfId="21" applyFont="1" applyFill="1" applyBorder="1"/>
    <xf numFmtId="0" fontId="5" fillId="2" borderId="17" xfId="21" applyFont="1" applyFill="1" applyBorder="1"/>
    <xf numFmtId="0" fontId="17" fillId="0" borderId="6" xfId="21" applyFont="1" applyBorder="1" applyAlignment="1">
      <alignment horizontal="center"/>
    </xf>
    <xf numFmtId="0" fontId="18" fillId="0" borderId="0" xfId="22" applyFont="1"/>
    <xf numFmtId="0" fontId="8" fillId="0" borderId="6" xfId="21" applyFont="1" applyBorder="1"/>
    <xf numFmtId="0" fontId="12" fillId="0" borderId="0" xfId="7" applyFont="1"/>
    <xf numFmtId="0" fontId="19" fillId="0" borderId="0" xfId="13" applyFont="1"/>
    <xf numFmtId="0" fontId="12" fillId="0" borderId="0" xfId="13" applyFont="1"/>
    <xf numFmtId="0" fontId="15" fillId="0" borderId="0" xfId="0" applyFont="1"/>
    <xf numFmtId="0" fontId="19" fillId="0" borderId="0" xfId="7" applyFont="1"/>
    <xf numFmtId="0" fontId="14" fillId="2" borderId="1" xfId="21" applyFont="1" applyFill="1" applyBorder="1"/>
    <xf numFmtId="0" fontId="14" fillId="2" borderId="2" xfId="21" applyFont="1" applyFill="1" applyBorder="1"/>
    <xf numFmtId="0" fontId="14" fillId="2" borderId="3" xfId="21" applyFont="1" applyFill="1" applyBorder="1"/>
    <xf numFmtId="0" fontId="6" fillId="2" borderId="5" xfId="21" applyFont="1" applyFill="1" applyBorder="1"/>
    <xf numFmtId="0" fontId="14" fillId="2" borderId="7" xfId="21" applyFont="1" applyFill="1" applyBorder="1"/>
    <xf numFmtId="0" fontId="14" fillId="2" borderId="9" xfId="21" applyFont="1" applyFill="1" applyBorder="1"/>
    <xf numFmtId="0" fontId="14" fillId="0" borderId="53" xfId="21" applyFont="1" applyBorder="1"/>
    <xf numFmtId="0" fontId="11" fillId="0" borderId="55" xfId="21" applyFont="1" applyBorder="1" applyAlignment="1">
      <alignment horizontal="center"/>
    </xf>
    <xf numFmtId="0" fontId="11" fillId="0" borderId="37" xfId="21" applyFont="1" applyBorder="1" applyAlignment="1">
      <alignment horizontal="center"/>
    </xf>
    <xf numFmtId="0" fontId="11" fillId="2" borderId="55" xfId="21" applyFont="1" applyFill="1" applyBorder="1" applyAlignment="1">
      <alignment horizontal="center"/>
    </xf>
    <xf numFmtId="0" fontId="11" fillId="2" borderId="71" xfId="21" applyFont="1" applyFill="1" applyBorder="1" applyAlignment="1">
      <alignment horizontal="center"/>
    </xf>
    <xf numFmtId="0" fontId="11" fillId="0" borderId="59" xfId="21" applyFont="1" applyBorder="1" applyAlignment="1">
      <alignment horizontal="center"/>
    </xf>
    <xf numFmtId="0" fontId="11" fillId="2" borderId="62" xfId="21" applyFont="1" applyFill="1" applyBorder="1" applyAlignment="1">
      <alignment horizontal="center"/>
    </xf>
    <xf numFmtId="0" fontId="17" fillId="0" borderId="36" xfId="21" applyFont="1" applyBorder="1"/>
    <xf numFmtId="0" fontId="5" fillId="2" borderId="31" xfId="21" applyFont="1" applyFill="1" applyBorder="1"/>
    <xf numFmtId="0" fontId="12" fillId="4" borderId="0" xfId="13" applyFont="1" applyFill="1"/>
    <xf numFmtId="0" fontId="19" fillId="4" borderId="0" xfId="13" applyFont="1" applyFill="1"/>
    <xf numFmtId="0" fontId="16" fillId="0" borderId="43" xfId="21" applyFont="1" applyBorder="1" applyAlignment="1">
      <alignment horizontal="center"/>
    </xf>
    <xf numFmtId="0" fontId="16" fillId="0" borderId="3" xfId="21" applyFont="1" applyBorder="1" applyAlignment="1">
      <alignment horizontal="center"/>
    </xf>
    <xf numFmtId="0" fontId="11" fillId="0" borderId="64" xfId="21" applyFont="1" applyBorder="1" applyAlignment="1">
      <alignment horizontal="center"/>
    </xf>
    <xf numFmtId="0" fontId="11" fillId="0" borderId="61" xfId="21" applyFont="1" applyBorder="1" applyAlignment="1">
      <alignment horizontal="center"/>
    </xf>
    <xf numFmtId="0" fontId="11" fillId="0" borderId="43" xfId="21" applyFont="1" applyBorder="1" applyAlignment="1">
      <alignment horizontal="center"/>
    </xf>
    <xf numFmtId="0" fontId="11" fillId="0" borderId="54" xfId="21" applyFont="1" applyBorder="1" applyAlignment="1">
      <alignment horizontal="center"/>
    </xf>
    <xf numFmtId="0" fontId="11" fillId="0" borderId="51" xfId="21" applyFont="1" applyBorder="1" applyAlignment="1">
      <alignment horizontal="center"/>
    </xf>
    <xf numFmtId="0" fontId="11" fillId="0" borderId="52" xfId="21" applyFont="1" applyBorder="1" applyAlignment="1">
      <alignment horizontal="center"/>
    </xf>
    <xf numFmtId="0" fontId="11" fillId="0" borderId="29" xfId="21" applyFont="1" applyBorder="1" applyAlignment="1">
      <alignment horizontal="center"/>
    </xf>
    <xf numFmtId="0" fontId="11" fillId="0" borderId="18" xfId="21" applyFont="1" applyBorder="1" applyAlignment="1">
      <alignment horizontal="center"/>
    </xf>
    <xf numFmtId="0" fontId="16" fillId="2" borderId="43" xfId="21" applyFont="1" applyFill="1" applyBorder="1" applyAlignment="1">
      <alignment horizontal="center"/>
    </xf>
    <xf numFmtId="0" fontId="16" fillId="2" borderId="54" xfId="21" applyFont="1" applyFill="1" applyBorder="1" applyAlignment="1">
      <alignment horizontal="center"/>
    </xf>
    <xf numFmtId="0" fontId="16" fillId="0" borderId="54" xfId="21" applyFont="1" applyBorder="1" applyAlignment="1">
      <alignment horizontal="center"/>
    </xf>
    <xf numFmtId="0" fontId="17" fillId="0" borderId="65" xfId="21" applyFont="1" applyBorder="1" applyAlignment="1">
      <alignment horizontal="center"/>
    </xf>
    <xf numFmtId="0" fontId="17" fillId="0" borderId="66" xfId="21" applyFont="1" applyBorder="1" applyAlignment="1">
      <alignment horizontal="center"/>
    </xf>
    <xf numFmtId="165" fontId="15" fillId="0" borderId="0" xfId="1" applyNumberFormat="1" applyFont="1"/>
    <xf numFmtId="0" fontId="15" fillId="4" borderId="0" xfId="0" applyFont="1" applyFill="1"/>
    <xf numFmtId="165" fontId="15" fillId="0" borderId="0" xfId="0" applyNumberFormat="1" applyFont="1"/>
    <xf numFmtId="0" fontId="22" fillId="0" borderId="0" xfId="0" applyFont="1"/>
    <xf numFmtId="165" fontId="15" fillId="4" borderId="0" xfId="1" applyNumberFormat="1" applyFont="1" applyFill="1"/>
    <xf numFmtId="3" fontId="7" fillId="0" borderId="26" xfId="5" applyNumberFormat="1" applyFont="1" applyBorder="1" applyAlignment="1">
      <alignment wrapText="1"/>
    </xf>
    <xf numFmtId="0" fontId="17" fillId="2" borderId="19" xfId="21" applyFont="1" applyFill="1" applyBorder="1"/>
    <xf numFmtId="0" fontId="5" fillId="0" borderId="6" xfId="21" applyFont="1" applyBorder="1"/>
    <xf numFmtId="0" fontId="2" fillId="2" borderId="6" xfId="21" applyFill="1" applyBorder="1"/>
    <xf numFmtId="0" fontId="2" fillId="2" borderId="37" xfId="21" applyFill="1" applyBorder="1"/>
    <xf numFmtId="0" fontId="17" fillId="0" borderId="38" xfId="21" applyFont="1" applyBorder="1"/>
    <xf numFmtId="0" fontId="17" fillId="0" borderId="27" xfId="21" applyFont="1" applyBorder="1" applyAlignment="1">
      <alignment horizontal="center"/>
    </xf>
    <xf numFmtId="0" fontId="5" fillId="2" borderId="27" xfId="21" applyFont="1" applyFill="1" applyBorder="1"/>
    <xf numFmtId="0" fontId="5" fillId="2" borderId="56" xfId="21" applyFont="1" applyFill="1" applyBorder="1"/>
    <xf numFmtId="0" fontId="6" fillId="0" borderId="40" xfId="21" applyFont="1" applyBorder="1" applyAlignment="1">
      <alignment horizontal="center"/>
    </xf>
    <xf numFmtId="0" fontId="17" fillId="0" borderId="21" xfId="21" applyFont="1" applyBorder="1"/>
    <xf numFmtId="0" fontId="5" fillId="2" borderId="6" xfId="21" applyFont="1" applyFill="1" applyBorder="1"/>
    <xf numFmtId="0" fontId="5" fillId="2" borderId="37" xfId="21" applyFont="1" applyFill="1" applyBorder="1"/>
    <xf numFmtId="3" fontId="6" fillId="0" borderId="63" xfId="21" applyNumberFormat="1" applyFont="1" applyBorder="1" applyAlignment="1">
      <alignment horizontal="center"/>
    </xf>
    <xf numFmtId="3" fontId="6" fillId="0" borderId="70" xfId="21" applyNumberFormat="1" applyFont="1" applyBorder="1" applyAlignment="1">
      <alignment horizontal="center"/>
    </xf>
    <xf numFmtId="3" fontId="2" fillId="4" borderId="6" xfId="23" applyNumberFormat="1" applyFill="1" applyBorder="1" applyAlignment="1">
      <alignment horizontal="center"/>
    </xf>
    <xf numFmtId="3" fontId="2" fillId="4" borderId="18" xfId="23" applyNumberFormat="1" applyFill="1" applyBorder="1"/>
    <xf numFmtId="3" fontId="2" fillId="5" borderId="17" xfId="23" applyNumberFormat="1" applyFill="1" applyBorder="1"/>
    <xf numFmtId="3" fontId="2" fillId="2" borderId="29" xfId="23" applyNumberFormat="1" applyFill="1" applyBorder="1"/>
    <xf numFmtId="3" fontId="2" fillId="2" borderId="31" xfId="23" applyNumberFormat="1" applyFill="1" applyBorder="1"/>
    <xf numFmtId="3" fontId="2" fillId="2" borderId="6" xfId="23" applyNumberFormat="1" applyFill="1" applyBorder="1"/>
    <xf numFmtId="3" fontId="2" fillId="5" borderId="6" xfId="23" applyNumberFormat="1" applyFill="1" applyBorder="1"/>
    <xf numFmtId="0" fontId="3" fillId="0" borderId="0" xfId="21" applyFont="1"/>
    <xf numFmtId="0" fontId="13" fillId="0" borderId="1" xfId="21" applyFont="1" applyBorder="1"/>
    <xf numFmtId="0" fontId="13" fillId="0" borderId="2" xfId="21" applyFont="1" applyBorder="1"/>
    <xf numFmtId="0" fontId="2" fillId="0" borderId="2" xfId="21" applyBorder="1"/>
    <xf numFmtId="0" fontId="5" fillId="2" borderId="2" xfId="21" applyFont="1" applyFill="1" applyBorder="1"/>
    <xf numFmtId="0" fontId="5" fillId="2" borderId="3" xfId="21" applyFont="1" applyFill="1" applyBorder="1"/>
    <xf numFmtId="0" fontId="6" fillId="0" borderId="4" xfId="21" applyFont="1" applyBorder="1"/>
    <xf numFmtId="0" fontId="6" fillId="2" borderId="5" xfId="21" applyFont="1" applyFill="1" applyBorder="1" applyAlignment="1">
      <alignment horizontal="centerContinuous"/>
    </xf>
    <xf numFmtId="0" fontId="5" fillId="0" borderId="6" xfId="22" applyFont="1" applyBorder="1" applyAlignment="1">
      <alignment horizontal="center"/>
    </xf>
    <xf numFmtId="0" fontId="5" fillId="0" borderId="0" xfId="22" applyFont="1" applyAlignment="1">
      <alignment horizontal="center"/>
    </xf>
    <xf numFmtId="0" fontId="6" fillId="2" borderId="0" xfId="21" applyFont="1" applyFill="1" applyAlignment="1">
      <alignment horizontal="left"/>
    </xf>
    <xf numFmtId="0" fontId="5" fillId="0" borderId="4" xfId="21" applyFont="1" applyBorder="1"/>
    <xf numFmtId="0" fontId="5" fillId="2" borderId="0" xfId="21" applyFont="1" applyFill="1"/>
    <xf numFmtId="0" fontId="4" fillId="0" borderId="0" xfId="21" applyFont="1" applyAlignment="1">
      <alignment wrapText="1"/>
    </xf>
    <xf numFmtId="0" fontId="6" fillId="5" borderId="0" xfId="21" applyFont="1" applyFill="1" applyAlignment="1">
      <alignment horizontal="left"/>
    </xf>
    <xf numFmtId="0" fontId="2" fillId="0" borderId="6" xfId="4" applyBorder="1"/>
    <xf numFmtId="0" fontId="2" fillId="0" borderId="0" xfId="4" applyBorder="1"/>
    <xf numFmtId="0" fontId="5" fillId="0" borderId="0" xfId="4" applyFont="1" applyBorder="1"/>
    <xf numFmtId="0" fontId="14" fillId="2" borderId="0" xfId="21" applyFont="1" applyFill="1" applyAlignment="1">
      <alignment horizontal="centerContinuous"/>
    </xf>
    <xf numFmtId="165" fontId="23" fillId="0" borderId="18" xfId="1" applyNumberFormat="1" applyFont="1" applyBorder="1"/>
    <xf numFmtId="0" fontId="23" fillId="0" borderId="18" xfId="21" applyFont="1" applyBorder="1"/>
    <xf numFmtId="165" fontId="23" fillId="0" borderId="6" xfId="1" applyNumberFormat="1" applyFont="1" applyBorder="1" applyAlignment="1">
      <alignment horizontal="center"/>
    </xf>
    <xf numFmtId="165" fontId="23" fillId="2" borderId="18" xfId="1" applyNumberFormat="1" applyFont="1" applyFill="1" applyBorder="1"/>
    <xf numFmtId="165" fontId="23" fillId="2" borderId="75" xfId="1" applyNumberFormat="1" applyFont="1" applyFill="1" applyBorder="1"/>
    <xf numFmtId="165" fontId="22" fillId="0" borderId="0" xfId="0" applyNumberFormat="1" applyFont="1"/>
    <xf numFmtId="3" fontId="22" fillId="0" borderId="0" xfId="0" applyNumberFormat="1" applyFont="1"/>
    <xf numFmtId="0" fontId="8" fillId="0" borderId="0" xfId="3" applyFont="1"/>
    <xf numFmtId="0" fontId="25" fillId="0" borderId="0" xfId="0" applyFont="1"/>
    <xf numFmtId="49" fontId="20" fillId="0" borderId="6" xfId="0" applyNumberFormat="1" applyFont="1" applyBorder="1" applyAlignment="1">
      <alignment horizontal="center"/>
    </xf>
    <xf numFmtId="49" fontId="20" fillId="0" borderId="6" xfId="3" applyNumberFormat="1" applyFont="1" applyBorder="1"/>
    <xf numFmtId="3" fontId="21" fillId="0" borderId="6" xfId="4" applyNumberFormat="1" applyFont="1" applyBorder="1"/>
    <xf numFmtId="3" fontId="21" fillId="0" borderId="6" xfId="3" applyNumberFormat="1" applyFont="1" applyBorder="1"/>
    <xf numFmtId="3" fontId="21" fillId="0" borderId="6" xfId="0" applyNumberFormat="1" applyFont="1" applyBorder="1" applyAlignment="1">
      <alignment horizontal="center"/>
    </xf>
    <xf numFmtId="3" fontId="26" fillId="2" borderId="6" xfId="0" applyNumberFormat="1" applyFont="1" applyFill="1" applyBorder="1"/>
    <xf numFmtId="1" fontId="2" fillId="0" borderId="6" xfId="5" applyNumberFormat="1" applyBorder="1" applyAlignment="1">
      <alignment wrapText="1"/>
    </xf>
    <xf numFmtId="3" fontId="2" fillId="0" borderId="6" xfId="5" applyNumberFormat="1" applyBorder="1" applyAlignment="1">
      <alignment wrapText="1"/>
    </xf>
    <xf numFmtId="0" fontId="2" fillId="0" borderId="0" xfId="22"/>
    <xf numFmtId="0" fontId="2" fillId="0" borderId="67" xfId="22" applyBorder="1"/>
    <xf numFmtId="0" fontId="10" fillId="2" borderId="21" xfId="22" applyFont="1" applyFill="1" applyBorder="1"/>
    <xf numFmtId="0" fontId="2" fillId="0" borderId="5" xfId="22" applyBorder="1"/>
    <xf numFmtId="0" fontId="14" fillId="2" borderId="21" xfId="22" applyFont="1" applyFill="1" applyBorder="1"/>
    <xf numFmtId="0" fontId="14" fillId="2" borderId="6" xfId="22" applyFont="1" applyFill="1" applyBorder="1"/>
    <xf numFmtId="49" fontId="24" fillId="0" borderId="0" xfId="0" applyNumberFormat="1" applyFont="1" applyAlignment="1">
      <alignment horizontal="right"/>
    </xf>
    <xf numFmtId="3" fontId="8" fillId="0" borderId="0" xfId="3" applyNumberFormat="1" applyFont="1"/>
    <xf numFmtId="49" fontId="27" fillId="0" borderId="0" xfId="3" applyNumberFormat="1" applyFont="1" applyAlignment="1">
      <alignment horizontal="right"/>
    </xf>
    <xf numFmtId="3" fontId="25" fillId="0" borderId="0" xfId="0" applyNumberFormat="1" applyFont="1"/>
    <xf numFmtId="49" fontId="28" fillId="0" borderId="12" xfId="0" applyNumberFormat="1" applyFont="1" applyBorder="1" applyAlignment="1">
      <alignment horizontal="right"/>
    </xf>
    <xf numFmtId="0" fontId="28" fillId="0" borderId="13" xfId="0" applyFont="1" applyBorder="1"/>
    <xf numFmtId="3" fontId="28" fillId="0" borderId="13" xfId="0" applyNumberFormat="1" applyFont="1" applyBorder="1"/>
    <xf numFmtId="3" fontId="8" fillId="0" borderId="13" xfId="0" applyNumberFormat="1" applyFont="1" applyBorder="1"/>
    <xf numFmtId="3" fontId="17" fillId="2" borderId="13" xfId="0" applyNumberFormat="1" applyFont="1" applyFill="1" applyBorder="1"/>
    <xf numFmtId="3" fontId="17" fillId="0" borderId="14" xfId="0" applyNumberFormat="1" applyFont="1" applyBorder="1"/>
    <xf numFmtId="49" fontId="28" fillId="0" borderId="15" xfId="0" applyNumberFormat="1" applyFont="1" applyBorder="1" applyAlignment="1">
      <alignment horizontal="right"/>
    </xf>
    <xf numFmtId="0" fontId="28" fillId="0" borderId="0" xfId="0" applyFont="1"/>
    <xf numFmtId="3" fontId="28" fillId="0" borderId="0" xfId="0" applyNumberFormat="1" applyFont="1"/>
    <xf numFmtId="3" fontId="8" fillId="0" borderId="0" xfId="0" applyNumberFormat="1" applyFont="1"/>
    <xf numFmtId="3" fontId="17" fillId="2" borderId="0" xfId="0" applyNumberFormat="1" applyFont="1" applyFill="1"/>
    <xf numFmtId="3" fontId="17" fillId="0" borderId="16" xfId="0" applyNumberFormat="1" applyFont="1" applyBorder="1"/>
    <xf numFmtId="49" fontId="29" fillId="0" borderId="15" xfId="0" applyNumberFormat="1" applyFont="1" applyBorder="1" applyAlignment="1">
      <alignment horizontal="right"/>
    </xf>
    <xf numFmtId="0" fontId="29" fillId="0" borderId="0" xfId="0" applyFont="1"/>
    <xf numFmtId="3" fontId="8" fillId="0" borderId="6" xfId="0" applyNumberFormat="1" applyFont="1" applyBorder="1"/>
    <xf numFmtId="3" fontId="29" fillId="2" borderId="0" xfId="0" applyNumberFormat="1" applyFont="1" applyFill="1" applyAlignment="1">
      <alignment horizontal="left"/>
    </xf>
    <xf numFmtId="3" fontId="25" fillId="0" borderId="16" xfId="0" applyNumberFormat="1" applyFont="1" applyBorder="1"/>
    <xf numFmtId="49" fontId="17" fillId="0" borderId="15" xfId="0" applyNumberFormat="1" applyFont="1" applyBorder="1" applyAlignment="1">
      <alignment horizontal="right"/>
    </xf>
    <xf numFmtId="0" fontId="17" fillId="2" borderId="0" xfId="0" applyFont="1" applyFill="1"/>
    <xf numFmtId="0" fontId="30" fillId="0" borderId="6" xfId="0" applyFont="1" applyBorder="1"/>
    <xf numFmtId="3" fontId="29" fillId="2" borderId="0" xfId="0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center"/>
    </xf>
    <xf numFmtId="49" fontId="29" fillId="2" borderId="15" xfId="0" applyNumberFormat="1" applyFont="1" applyFill="1" applyBorder="1" applyAlignment="1">
      <alignment horizontal="right"/>
    </xf>
    <xf numFmtId="0" fontId="29" fillId="2" borderId="0" xfId="0" applyFont="1" applyFill="1"/>
    <xf numFmtId="3" fontId="17" fillId="0" borderId="0" xfId="0" applyNumberFormat="1" applyFont="1"/>
    <xf numFmtId="3" fontId="11" fillId="0" borderId="16" xfId="0" applyNumberFormat="1" applyFont="1" applyBorder="1" applyAlignment="1">
      <alignment horizontal="centerContinuous"/>
    </xf>
    <xf numFmtId="49" fontId="17" fillId="2" borderId="22" xfId="0" applyNumberFormat="1" applyFont="1" applyFill="1" applyBorder="1" applyAlignment="1">
      <alignment horizontal="right"/>
    </xf>
    <xf numFmtId="0" fontId="17" fillId="0" borderId="23" xfId="0" applyFont="1" applyBorder="1"/>
    <xf numFmtId="0" fontId="17" fillId="2" borderId="23" xfId="0" applyFont="1" applyFill="1" applyBorder="1"/>
    <xf numFmtId="3" fontId="17" fillId="2" borderId="23" xfId="0" applyNumberFormat="1" applyFont="1" applyFill="1" applyBorder="1"/>
    <xf numFmtId="3" fontId="17" fillId="0" borderId="23" xfId="0" applyNumberFormat="1" applyFont="1" applyBorder="1"/>
    <xf numFmtId="3" fontId="17" fillId="2" borderId="24" xfId="0" applyNumberFormat="1" applyFont="1" applyFill="1" applyBorder="1"/>
    <xf numFmtId="49" fontId="17" fillId="2" borderId="0" xfId="0" applyNumberFormat="1" applyFont="1" applyFill="1" applyAlignment="1">
      <alignment horizontal="right"/>
    </xf>
    <xf numFmtId="0" fontId="17" fillId="0" borderId="0" xfId="0" applyFont="1"/>
    <xf numFmtId="49" fontId="11" fillId="2" borderId="1" xfId="0" applyNumberFormat="1" applyFont="1" applyFill="1" applyBorder="1" applyAlignment="1">
      <alignment horizontal="right"/>
    </xf>
    <xf numFmtId="0" fontId="11" fillId="2" borderId="2" xfId="0" applyFont="1" applyFill="1" applyBorder="1"/>
    <xf numFmtId="3" fontId="11" fillId="2" borderId="2" xfId="0" applyNumberFormat="1" applyFont="1" applyFill="1" applyBorder="1"/>
    <xf numFmtId="3" fontId="11" fillId="2" borderId="3" xfId="0" applyNumberFormat="1" applyFont="1" applyFill="1" applyBorder="1"/>
    <xf numFmtId="49" fontId="29" fillId="2" borderId="4" xfId="0" applyNumberFormat="1" applyFont="1" applyFill="1" applyBorder="1" applyAlignment="1">
      <alignment horizontal="right"/>
    </xf>
    <xf numFmtId="3" fontId="29" fillId="2" borderId="0" xfId="0" applyNumberFormat="1" applyFont="1" applyFill="1"/>
    <xf numFmtId="3" fontId="29" fillId="2" borderId="0" xfId="0" applyNumberFormat="1" applyFont="1" applyFill="1" applyAlignment="1">
      <alignment horizontal="center"/>
    </xf>
    <xf numFmtId="3" fontId="29" fillId="0" borderId="0" xfId="0" applyNumberFormat="1" applyFont="1"/>
    <xf numFmtId="3" fontId="29" fillId="2" borderId="5" xfId="0" applyNumberFormat="1" applyFont="1" applyFill="1" applyBorder="1"/>
    <xf numFmtId="49" fontId="11" fillId="2" borderId="4" xfId="0" applyNumberFormat="1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1" fillId="2" borderId="5" xfId="0" applyNumberFormat="1" applyFont="1" applyFill="1" applyBorder="1"/>
    <xf numFmtId="165" fontId="31" fillId="2" borderId="54" xfId="1" applyNumberFormat="1" applyFont="1" applyFill="1" applyBorder="1"/>
    <xf numFmtId="165" fontId="31" fillId="0" borderId="30" xfId="1" applyNumberFormat="1" applyFont="1" applyBorder="1" applyAlignment="1">
      <alignment horizontal="centerContinuous"/>
    </xf>
    <xf numFmtId="170" fontId="31" fillId="0" borderId="20" xfId="1" applyNumberFormat="1" applyFont="1" applyBorder="1" applyAlignment="1">
      <alignment horizontal="center"/>
    </xf>
    <xf numFmtId="170" fontId="31" fillId="0" borderId="37" xfId="1" applyNumberFormat="1" applyFont="1" applyBorder="1" applyAlignment="1">
      <alignment horizontal="center"/>
    </xf>
    <xf numFmtId="165" fontId="26" fillId="2" borderId="46" xfId="1" applyNumberFormat="1" applyFont="1" applyFill="1" applyBorder="1" applyAlignment="1">
      <alignment horizontal="center"/>
    </xf>
    <xf numFmtId="0" fontId="26" fillId="2" borderId="73" xfId="16" applyFont="1" applyFill="1" applyBorder="1" applyAlignment="1">
      <alignment horizontal="center" wrapText="1"/>
    </xf>
    <xf numFmtId="165" fontId="26" fillId="5" borderId="73" xfId="1" applyNumberFormat="1" applyFont="1" applyFill="1" applyBorder="1" applyAlignment="1">
      <alignment horizontal="center"/>
    </xf>
    <xf numFmtId="165" fontId="26" fillId="2" borderId="73" xfId="1" applyNumberFormat="1" applyFont="1" applyFill="1" applyBorder="1" applyAlignment="1">
      <alignment horizontal="center"/>
    </xf>
    <xf numFmtId="0" fontId="26" fillId="2" borderId="73" xfId="16" applyFont="1" applyFill="1" applyBorder="1" applyAlignment="1">
      <alignment horizontal="center"/>
    </xf>
    <xf numFmtId="0" fontId="26" fillId="2" borderId="46" xfId="16" applyFont="1" applyFill="1" applyBorder="1" applyAlignment="1">
      <alignment horizontal="center" wrapText="1"/>
    </xf>
    <xf numFmtId="165" fontId="26" fillId="2" borderId="47" xfId="1" applyNumberFormat="1" applyFont="1" applyFill="1" applyBorder="1" applyAlignment="1">
      <alignment horizontal="center"/>
    </xf>
    <xf numFmtId="0" fontId="26" fillId="0" borderId="55" xfId="16" applyFont="1" applyBorder="1" applyAlignment="1">
      <alignment horizontal="center"/>
    </xf>
    <xf numFmtId="3" fontId="20" fillId="0" borderId="25" xfId="5" applyNumberFormat="1" applyFont="1" applyBorder="1"/>
    <xf numFmtId="3" fontId="20" fillId="0" borderId="29" xfId="5" applyNumberFormat="1" applyFont="1" applyBorder="1"/>
    <xf numFmtId="165" fontId="21" fillId="0" borderId="74" xfId="1" applyNumberFormat="1" applyFont="1" applyBorder="1"/>
    <xf numFmtId="164" fontId="21" fillId="0" borderId="25" xfId="17" applyFont="1" applyFill="1" applyBorder="1" applyAlignment="1">
      <alignment horizontal="center"/>
    </xf>
    <xf numFmtId="165" fontId="26" fillId="4" borderId="25" xfId="1" applyNumberFormat="1" applyFont="1" applyFill="1" applyBorder="1" applyAlignment="1">
      <alignment horizontal="center"/>
    </xf>
    <xf numFmtId="0" fontId="26" fillId="0" borderId="25" xfId="16" applyFont="1" applyBorder="1" applyAlignment="1">
      <alignment horizontal="center"/>
    </xf>
    <xf numFmtId="165" fontId="26" fillId="0" borderId="25" xfId="1" applyNumberFormat="1" applyFont="1" applyFill="1" applyBorder="1" applyAlignment="1">
      <alignment horizontal="center"/>
    </xf>
    <xf numFmtId="165" fontId="21" fillId="0" borderId="25" xfId="1" applyNumberFormat="1" applyFont="1" applyFill="1" applyBorder="1" applyAlignment="1">
      <alignment horizontal="centerContinuous"/>
    </xf>
    <xf numFmtId="165" fontId="21" fillId="0" borderId="31" xfId="1" applyNumberFormat="1" applyFont="1" applyFill="1" applyBorder="1" applyAlignment="1">
      <alignment horizontal="centerContinuous"/>
    </xf>
    <xf numFmtId="167" fontId="32" fillId="0" borderId="36" xfId="16" applyNumberFormat="1" applyFont="1" applyBorder="1" applyAlignment="1">
      <alignment horizontal="right"/>
    </xf>
    <xf numFmtId="165" fontId="20" fillId="5" borderId="36" xfId="1" applyNumberFormat="1" applyFont="1" applyFill="1" applyBorder="1"/>
    <xf numFmtId="164" fontId="20" fillId="2" borderId="6" xfId="17" applyFont="1" applyFill="1" applyBorder="1"/>
    <xf numFmtId="165" fontId="20" fillId="5" borderId="6" xfId="1" applyNumberFormat="1" applyFont="1" applyFill="1" applyBorder="1"/>
    <xf numFmtId="165" fontId="20" fillId="2" borderId="6" xfId="1" applyNumberFormat="1" applyFont="1" applyFill="1" applyBorder="1"/>
    <xf numFmtId="165" fontId="20" fillId="2" borderId="37" xfId="1" applyNumberFormat="1" applyFont="1" applyFill="1" applyBorder="1"/>
    <xf numFmtId="0" fontId="21" fillId="0" borderId="36" xfId="16" applyFont="1" applyBorder="1"/>
    <xf numFmtId="165" fontId="30" fillId="4" borderId="36" xfId="1" applyNumberFormat="1" applyFont="1" applyFill="1" applyBorder="1"/>
    <xf numFmtId="165" fontId="21" fillId="0" borderId="6" xfId="1" applyNumberFormat="1" applyFont="1" applyBorder="1"/>
    <xf numFmtId="165" fontId="30" fillId="4" borderId="6" xfId="1" applyNumberFormat="1" applyFont="1" applyFill="1" applyBorder="1"/>
    <xf numFmtId="165" fontId="21" fillId="2" borderId="6" xfId="1" applyNumberFormat="1" applyFont="1" applyFill="1" applyBorder="1"/>
    <xf numFmtId="165" fontId="21" fillId="0" borderId="37" xfId="1" applyNumberFormat="1" applyFont="1" applyBorder="1"/>
    <xf numFmtId="0" fontId="21" fillId="0" borderId="6" xfId="16" applyFont="1" applyBorder="1"/>
    <xf numFmtId="0" fontId="21" fillId="0" borderId="21" xfId="16" applyFont="1" applyBorder="1"/>
    <xf numFmtId="165" fontId="21" fillId="5" borderId="36" xfId="1" applyNumberFormat="1" applyFont="1" applyFill="1" applyBorder="1"/>
    <xf numFmtId="165" fontId="21" fillId="5" borderId="6" xfId="1" applyNumberFormat="1" applyFont="1" applyFill="1" applyBorder="1"/>
    <xf numFmtId="0" fontId="32" fillId="0" borderId="36" xfId="16" applyFont="1" applyBorder="1" applyAlignment="1">
      <alignment horizontal="right"/>
    </xf>
    <xf numFmtId="165" fontId="20" fillId="2" borderId="36" xfId="1" applyNumberFormat="1" applyFont="1" applyFill="1" applyBorder="1"/>
    <xf numFmtId="2" fontId="21" fillId="0" borderId="36" xfId="16" applyNumberFormat="1" applyFont="1" applyBorder="1"/>
    <xf numFmtId="165" fontId="21" fillId="2" borderId="36" xfId="1" applyNumberFormat="1" applyFont="1" applyFill="1" applyBorder="1"/>
    <xf numFmtId="165" fontId="21" fillId="2" borderId="37" xfId="1" applyNumberFormat="1" applyFont="1" applyFill="1" applyBorder="1"/>
    <xf numFmtId="0" fontId="21" fillId="2" borderId="21" xfId="16" applyFont="1" applyFill="1" applyBorder="1"/>
    <xf numFmtId="3" fontId="20" fillId="0" borderId="21" xfId="5" applyNumberFormat="1" applyFont="1" applyBorder="1"/>
    <xf numFmtId="165" fontId="21" fillId="0" borderId="36" xfId="1" applyNumberFormat="1" applyFont="1" applyBorder="1"/>
    <xf numFmtId="165" fontId="21" fillId="4" borderId="6" xfId="1" applyNumberFormat="1" applyFont="1" applyFill="1" applyBorder="1"/>
    <xf numFmtId="0" fontId="20" fillId="0" borderId="36" xfId="16" applyFont="1" applyBorder="1" applyAlignment="1">
      <alignment horizontal="right"/>
    </xf>
    <xf numFmtId="165" fontId="21" fillId="4" borderId="37" xfId="1" applyNumberFormat="1" applyFont="1" applyFill="1" applyBorder="1"/>
    <xf numFmtId="2" fontId="21" fillId="0" borderId="36" xfId="16" applyNumberFormat="1" applyFont="1" applyBorder="1" applyAlignment="1">
      <alignment horizontal="right"/>
    </xf>
    <xf numFmtId="165" fontId="21" fillId="5" borderId="37" xfId="1" applyNumberFormat="1" applyFont="1" applyFill="1" applyBorder="1"/>
    <xf numFmtId="0" fontId="21" fillId="0" borderId="36" xfId="16" applyFont="1" applyBorder="1" applyAlignment="1">
      <alignment horizontal="right"/>
    </xf>
    <xf numFmtId="164" fontId="20" fillId="5" borderId="6" xfId="17" applyFont="1" applyFill="1" applyBorder="1"/>
    <xf numFmtId="165" fontId="20" fillId="5" borderId="37" xfId="1" applyNumberFormat="1" applyFont="1" applyFill="1" applyBorder="1"/>
    <xf numFmtId="2" fontId="33" fillId="0" borderId="36" xfId="16" applyNumberFormat="1" applyFont="1" applyBorder="1" applyAlignment="1">
      <alignment horizontal="right"/>
    </xf>
    <xf numFmtId="165" fontId="30" fillId="0" borderId="36" xfId="1" applyNumberFormat="1" applyFont="1" applyBorder="1"/>
    <xf numFmtId="0" fontId="33" fillId="0" borderId="36" xfId="16" applyFont="1" applyBorder="1" applyAlignment="1">
      <alignment horizontal="right"/>
    </xf>
    <xf numFmtId="0" fontId="20" fillId="0" borderId="6" xfId="16" applyFont="1" applyBorder="1" applyAlignment="1">
      <alignment horizontal="left"/>
    </xf>
    <xf numFmtId="0" fontId="20" fillId="2" borderId="21" xfId="16" applyFont="1" applyFill="1" applyBorder="1"/>
    <xf numFmtId="0" fontId="33" fillId="0" borderId="36" xfId="16" applyFont="1" applyBorder="1"/>
    <xf numFmtId="0" fontId="32" fillId="0" borderId="36" xfId="16" applyFont="1" applyBorder="1"/>
    <xf numFmtId="0" fontId="20" fillId="0" borderId="6" xfId="16" applyFont="1" applyBorder="1"/>
    <xf numFmtId="0" fontId="32" fillId="0" borderId="6" xfId="16" applyFont="1" applyBorder="1"/>
    <xf numFmtId="165" fontId="20" fillId="0" borderId="6" xfId="1" applyNumberFormat="1" applyFont="1" applyFill="1" applyBorder="1"/>
    <xf numFmtId="165" fontId="20" fillId="0" borderId="37" xfId="1" applyNumberFormat="1" applyFont="1" applyFill="1" applyBorder="1"/>
    <xf numFmtId="3" fontId="20" fillId="2" borderId="6" xfId="17" applyNumberFormat="1" applyFont="1" applyFill="1" applyBorder="1"/>
    <xf numFmtId="2" fontId="33" fillId="0" borderId="36" xfId="16" applyNumberFormat="1" applyFont="1" applyBorder="1"/>
    <xf numFmtId="2" fontId="33" fillId="0" borderId="38" xfId="16" applyNumberFormat="1" applyFont="1" applyBorder="1"/>
    <xf numFmtId="0" fontId="21" fillId="0" borderId="27" xfId="16" applyFont="1" applyBorder="1"/>
    <xf numFmtId="0" fontId="21" fillId="2" borderId="50" xfId="16" applyFont="1" applyFill="1" applyBorder="1"/>
    <xf numFmtId="165" fontId="30" fillId="4" borderId="38" xfId="1" applyNumberFormat="1" applyFont="1" applyFill="1" applyBorder="1"/>
    <xf numFmtId="165" fontId="21" fillId="5" borderId="27" xfId="1" applyNumberFormat="1" applyFont="1" applyFill="1" applyBorder="1"/>
    <xf numFmtId="165" fontId="30" fillId="4" borderId="27" xfId="1" applyNumberFormat="1" applyFont="1" applyFill="1" applyBorder="1"/>
    <xf numFmtId="165" fontId="21" fillId="5" borderId="56" xfId="1" applyNumberFormat="1" applyFont="1" applyFill="1" applyBorder="1"/>
    <xf numFmtId="0" fontId="31" fillId="8" borderId="40" xfId="16" applyFont="1" applyFill="1" applyBorder="1" applyAlignment="1">
      <alignment horizontal="centerContinuous"/>
    </xf>
    <xf numFmtId="0" fontId="20" fillId="8" borderId="41" xfId="16" applyFont="1" applyFill="1" applyBorder="1" applyAlignment="1">
      <alignment horizontal="center"/>
    </xf>
    <xf numFmtId="0" fontId="20" fillId="6" borderId="41" xfId="16" applyFont="1" applyFill="1" applyBorder="1"/>
    <xf numFmtId="165" fontId="20" fillId="6" borderId="41" xfId="1" applyNumberFormat="1" applyFont="1" applyFill="1" applyBorder="1"/>
    <xf numFmtId="165" fontId="20" fillId="6" borderId="42" xfId="1" applyNumberFormat="1" applyFont="1" applyFill="1" applyBorder="1"/>
    <xf numFmtId="0" fontId="30" fillId="0" borderId="0" xfId="0" applyFont="1"/>
    <xf numFmtId="165" fontId="30" fillId="0" borderId="0" xfId="1" applyNumberFormat="1" applyFont="1"/>
    <xf numFmtId="165" fontId="30" fillId="4" borderId="0" xfId="1" applyNumberFormat="1" applyFont="1" applyFill="1"/>
    <xf numFmtId="0" fontId="21" fillId="0" borderId="0" xfId="16" applyFont="1"/>
    <xf numFmtId="165" fontId="21" fillId="0" borderId="0" xfId="1" applyNumberFormat="1" applyFont="1"/>
    <xf numFmtId="165" fontId="21" fillId="4" borderId="20" xfId="1" applyNumberFormat="1" applyFont="1" applyFill="1" applyBorder="1"/>
    <xf numFmtId="164" fontId="21" fillId="0" borderId="21" xfId="17" applyFont="1" applyBorder="1"/>
    <xf numFmtId="0" fontId="21" fillId="0" borderId="29" xfId="16" applyFont="1" applyBorder="1"/>
    <xf numFmtId="165" fontId="21" fillId="4" borderId="18" xfId="1" applyNumberFormat="1" applyFont="1" applyFill="1" applyBorder="1"/>
    <xf numFmtId="0" fontId="24" fillId="0" borderId="0" xfId="26" applyFont="1"/>
    <xf numFmtId="0" fontId="21" fillId="0" borderId="0" xfId="3" applyFont="1"/>
    <xf numFmtId="0" fontId="20" fillId="0" borderId="0" xfId="27" applyFont="1"/>
    <xf numFmtId="0" fontId="21" fillId="0" borderId="0" xfId="26" applyFont="1"/>
    <xf numFmtId="0" fontId="31" fillId="2" borderId="0" xfId="26" applyFont="1" applyFill="1" applyAlignment="1">
      <alignment horizontal="left"/>
    </xf>
    <xf numFmtId="0" fontId="21" fillId="0" borderId="0" xfId="22" applyFont="1" applyAlignment="1">
      <alignment horizontal="center"/>
    </xf>
    <xf numFmtId="0" fontId="34" fillId="0" borderId="0" xfId="27" applyFont="1"/>
    <xf numFmtId="0" fontId="35" fillId="0" borderId="0" xfId="27" applyFont="1"/>
    <xf numFmtId="0" fontId="36" fillId="0" borderId="0" xfId="27" applyFont="1"/>
    <xf numFmtId="0" fontId="20" fillId="0" borderId="33" xfId="27" applyFont="1" applyBorder="1" applyAlignment="1">
      <alignment wrapText="1"/>
    </xf>
    <xf numFmtId="0" fontId="20" fillId="0" borderId="34" xfId="27" applyFont="1" applyBorder="1" applyAlignment="1">
      <alignment wrapText="1"/>
    </xf>
    <xf numFmtId="0" fontId="20" fillId="4" borderId="77" xfId="2" applyFont="1" applyFill="1" applyBorder="1" applyAlignment="1">
      <alignment horizontal="center" vertical="center" wrapText="1"/>
    </xf>
    <xf numFmtId="3" fontId="20" fillId="4" borderId="10" xfId="0" applyNumberFormat="1" applyFont="1" applyFill="1" applyBorder="1" applyAlignment="1">
      <alignment horizontal="center" vertical="center" wrapText="1"/>
    </xf>
    <xf numFmtId="49" fontId="20" fillId="4" borderId="10" xfId="0" applyNumberFormat="1" applyFont="1" applyFill="1" applyBorder="1" applyAlignment="1">
      <alignment vertical="center" wrapText="1"/>
    </xf>
    <xf numFmtId="165" fontId="20" fillId="4" borderId="2" xfId="23" applyNumberFormat="1" applyFont="1" applyFill="1" applyBorder="1" applyAlignment="1">
      <alignment horizontal="center" vertical="center" wrapText="1"/>
    </xf>
    <xf numFmtId="0" fontId="20" fillId="0" borderId="45" xfId="27" applyFont="1" applyBorder="1" applyAlignment="1">
      <alignment wrapText="1"/>
    </xf>
    <xf numFmtId="0" fontId="20" fillId="0" borderId="46" xfId="27" applyFont="1" applyBorder="1" applyAlignment="1">
      <alignment wrapText="1"/>
    </xf>
    <xf numFmtId="0" fontId="20" fillId="0" borderId="46" xfId="27" applyFont="1" applyBorder="1" applyAlignment="1">
      <alignment horizontal="center" wrapText="1"/>
    </xf>
    <xf numFmtId="49" fontId="20" fillId="4" borderId="32" xfId="0" applyNumberFormat="1" applyFont="1" applyFill="1" applyBorder="1" applyAlignment="1">
      <alignment vertical="center" wrapText="1"/>
    </xf>
    <xf numFmtId="165" fontId="20" fillId="4" borderId="8" xfId="23" applyNumberFormat="1" applyFont="1" applyFill="1" applyBorder="1" applyAlignment="1">
      <alignment horizontal="center" vertical="center" wrapText="1"/>
    </xf>
    <xf numFmtId="0" fontId="20" fillId="0" borderId="46" xfId="27" applyFont="1" applyBorder="1"/>
    <xf numFmtId="0" fontId="21" fillId="0" borderId="33" xfId="27" applyFont="1" applyBorder="1"/>
    <xf numFmtId="49" fontId="21" fillId="0" borderId="34" xfId="27" applyNumberFormat="1" applyFont="1" applyBorder="1"/>
    <xf numFmtId="0" fontId="21" fillId="0" borderId="34" xfId="27" applyFont="1" applyBorder="1"/>
    <xf numFmtId="0" fontId="21" fillId="4" borderId="34" xfId="2" applyFont="1" applyFill="1" applyBorder="1" applyAlignment="1">
      <alignment vertical="center" wrapText="1"/>
    </xf>
    <xf numFmtId="49" fontId="21" fillId="0" borderId="34" xfId="27" applyNumberFormat="1" applyFont="1" applyBorder="1" applyAlignment="1">
      <alignment horizontal="center"/>
    </xf>
    <xf numFmtId="0" fontId="21" fillId="0" borderId="34" xfId="27" applyFont="1" applyBorder="1" applyAlignment="1">
      <alignment horizontal="center"/>
    </xf>
    <xf numFmtId="0" fontId="21" fillId="4" borderId="34" xfId="27" applyFont="1" applyFill="1" applyBorder="1" applyAlignment="1">
      <alignment wrapText="1"/>
    </xf>
    <xf numFmtId="0" fontId="21" fillId="0" borderId="34" xfId="0" applyFont="1" applyBorder="1" applyAlignment="1">
      <alignment horizontal="center" wrapText="1"/>
    </xf>
    <xf numFmtId="0" fontId="21" fillId="4" borderId="34" xfId="27" applyFont="1" applyFill="1" applyBorder="1" applyAlignment="1">
      <alignment horizontal="center" wrapText="1"/>
    </xf>
    <xf numFmtId="3" fontId="21" fillId="4" borderId="34" xfId="28" applyNumberFormat="1" applyFont="1" applyFill="1" applyBorder="1" applyAlignment="1">
      <alignment wrapText="1"/>
    </xf>
    <xf numFmtId="165" fontId="21" fillId="4" borderId="34" xfId="1" applyNumberFormat="1" applyFont="1" applyFill="1" applyBorder="1" applyAlignment="1"/>
    <xf numFmtId="0" fontId="21" fillId="4" borderId="34" xfId="27" applyFont="1" applyFill="1" applyBorder="1"/>
    <xf numFmtId="165" fontId="21" fillId="0" borderId="34" xfId="1" applyNumberFormat="1" applyFont="1" applyBorder="1" applyAlignment="1"/>
    <xf numFmtId="0" fontId="21" fillId="0" borderId="35" xfId="27" applyFont="1" applyBorder="1" applyAlignment="1">
      <alignment horizontal="center"/>
    </xf>
    <xf numFmtId="49" fontId="21" fillId="0" borderId="6" xfId="27" applyNumberFormat="1" applyFont="1" applyBorder="1" applyAlignment="1">
      <alignment horizontal="center"/>
    </xf>
    <xf numFmtId="0" fontId="21" fillId="0" borderId="6" xfId="27" applyFont="1" applyBorder="1" applyAlignment="1">
      <alignment horizontal="center"/>
    </xf>
    <xf numFmtId="0" fontId="21" fillId="4" borderId="6" xfId="2" applyFont="1" applyFill="1" applyBorder="1" applyAlignment="1">
      <alignment vertical="center" wrapText="1"/>
    </xf>
    <xf numFmtId="0" fontId="21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center" wrapText="1"/>
    </xf>
    <xf numFmtId="3" fontId="21" fillId="4" borderId="6" xfId="28" applyNumberFormat="1" applyFont="1" applyFill="1" applyBorder="1" applyAlignment="1">
      <alignment horizontal="center"/>
    </xf>
    <xf numFmtId="0" fontId="21" fillId="4" borderId="6" xfId="27" applyFont="1" applyFill="1" applyBorder="1"/>
    <xf numFmtId="3" fontId="21" fillId="4" borderId="6" xfId="27" applyNumberFormat="1" applyFont="1" applyFill="1" applyBorder="1"/>
    <xf numFmtId="165" fontId="21" fillId="4" borderId="6" xfId="1" applyNumberFormat="1" applyFont="1" applyFill="1" applyBorder="1" applyAlignment="1">
      <alignment horizontal="center"/>
    </xf>
    <xf numFmtId="0" fontId="37" fillId="0" borderId="6" xfId="0" applyFont="1" applyBorder="1" applyAlignment="1">
      <alignment wrapText="1"/>
    </xf>
    <xf numFmtId="0" fontId="37" fillId="0" borderId="6" xfId="0" applyFont="1" applyBorder="1" applyAlignment="1">
      <alignment horizontal="center" wrapText="1"/>
    </xf>
    <xf numFmtId="0" fontId="37" fillId="4" borderId="6" xfId="0" applyFont="1" applyFill="1" applyBorder="1"/>
    <xf numFmtId="0" fontId="37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wrapText="1"/>
    </xf>
    <xf numFmtId="0" fontId="21" fillId="4" borderId="6" xfId="27" applyFont="1" applyFill="1" applyBorder="1" applyAlignment="1">
      <alignment horizontal="center"/>
    </xf>
    <xf numFmtId="0" fontId="21" fillId="4" borderId="6" xfId="27" applyFont="1" applyFill="1" applyBorder="1" applyAlignment="1">
      <alignment horizontal="left" wrapText="1"/>
    </xf>
    <xf numFmtId="0" fontId="21" fillId="4" borderId="6" xfId="27" applyFont="1" applyFill="1" applyBorder="1" applyAlignment="1">
      <alignment horizontal="center" wrapText="1"/>
    </xf>
    <xf numFmtId="165" fontId="21" fillId="4" borderId="6" xfId="1" applyNumberFormat="1" applyFont="1" applyFill="1" applyBorder="1" applyAlignment="1"/>
    <xf numFmtId="0" fontId="21" fillId="0" borderId="6" xfId="27" applyFont="1" applyBorder="1"/>
    <xf numFmtId="0" fontId="21" fillId="0" borderId="6" xfId="27" applyFont="1" applyBorder="1" applyAlignment="1">
      <alignment wrapText="1"/>
    </xf>
    <xf numFmtId="165" fontId="21" fillId="0" borderId="6" xfId="1" applyNumberFormat="1" applyFont="1" applyBorder="1" applyAlignment="1"/>
    <xf numFmtId="0" fontId="21" fillId="0" borderId="27" xfId="27" applyFont="1" applyBorder="1"/>
    <xf numFmtId="0" fontId="21" fillId="0" borderId="27" xfId="27" applyFont="1" applyBorder="1" applyAlignment="1">
      <alignment wrapText="1"/>
    </xf>
    <xf numFmtId="165" fontId="21" fillId="0" borderId="27" xfId="1" applyNumberFormat="1" applyFont="1" applyBorder="1"/>
    <xf numFmtId="165" fontId="21" fillId="0" borderId="27" xfId="1" applyNumberFormat="1" applyFont="1" applyBorder="1" applyAlignment="1"/>
    <xf numFmtId="49" fontId="21" fillId="0" borderId="46" xfId="27" applyNumberFormat="1" applyFont="1" applyBorder="1" applyAlignment="1">
      <alignment horizontal="center"/>
    </xf>
    <xf numFmtId="0" fontId="21" fillId="0" borderId="46" xfId="27" applyFont="1" applyBorder="1" applyAlignment="1">
      <alignment horizontal="center"/>
    </xf>
    <xf numFmtId="0" fontId="21" fillId="4" borderId="46" xfId="2" applyFont="1" applyFill="1" applyBorder="1" applyAlignment="1">
      <alignment vertical="center" wrapText="1"/>
    </xf>
    <xf numFmtId="0" fontId="21" fillId="0" borderId="46" xfId="27" applyFont="1" applyBorder="1"/>
    <xf numFmtId="0" fontId="21" fillId="0" borderId="46" xfId="27" applyFont="1" applyBorder="1" applyAlignment="1">
      <alignment wrapText="1"/>
    </xf>
    <xf numFmtId="0" fontId="21" fillId="0" borderId="46" xfId="0" applyFont="1" applyBorder="1" applyAlignment="1">
      <alignment horizontal="center" wrapText="1"/>
    </xf>
    <xf numFmtId="0" fontId="21" fillId="0" borderId="46" xfId="27" applyFont="1" applyBorder="1" applyAlignment="1">
      <alignment horizontal="center" wrapText="1"/>
    </xf>
    <xf numFmtId="164" fontId="21" fillId="0" borderId="46" xfId="27" applyNumberFormat="1" applyFont="1" applyBorder="1"/>
    <xf numFmtId="165" fontId="21" fillId="0" borderId="46" xfId="1" applyNumberFormat="1" applyFont="1" applyBorder="1" applyAlignment="1"/>
    <xf numFmtId="165" fontId="21" fillId="0" borderId="46" xfId="1" applyNumberFormat="1" applyFont="1" applyBorder="1"/>
    <xf numFmtId="0" fontId="20" fillId="9" borderId="69" xfId="27" applyFont="1" applyFill="1" applyBorder="1" applyAlignment="1">
      <alignment horizontal="center"/>
    </xf>
    <xf numFmtId="165" fontId="20" fillId="9" borderId="48" xfId="1" applyNumberFormat="1" applyFont="1" applyFill="1" applyBorder="1" applyAlignment="1">
      <alignment horizontal="center"/>
    </xf>
    <xf numFmtId="165" fontId="20" fillId="9" borderId="78" xfId="1" applyNumberFormat="1" applyFont="1" applyFill="1" applyBorder="1" applyAlignment="1">
      <alignment horizontal="center"/>
    </xf>
    <xf numFmtId="0" fontId="21" fillId="0" borderId="21" xfId="26" applyFont="1" applyBorder="1"/>
    <xf numFmtId="0" fontId="21" fillId="0" borderId="20" xfId="26" applyFont="1" applyBorder="1"/>
    <xf numFmtId="0" fontId="21" fillId="0" borderId="29" xfId="26" applyFont="1" applyBorder="1"/>
    <xf numFmtId="0" fontId="21" fillId="0" borderId="18" xfId="26" applyFont="1" applyBorder="1"/>
    <xf numFmtId="0" fontId="21" fillId="0" borderId="21" xfId="16" applyFont="1" applyBorder="1" applyAlignment="1">
      <alignment horizontal="left"/>
    </xf>
    <xf numFmtId="0" fontId="21" fillId="0" borderId="19" xfId="16" applyFont="1" applyBorder="1" applyAlignment="1">
      <alignment horizontal="left"/>
    </xf>
    <xf numFmtId="0" fontId="20" fillId="0" borderId="21" xfId="16" applyFont="1" applyBorder="1" applyAlignment="1">
      <alignment horizontal="center"/>
    </xf>
    <xf numFmtId="0" fontId="20" fillId="0" borderId="19" xfId="16" applyFont="1" applyBorder="1" applyAlignment="1">
      <alignment horizontal="center"/>
    </xf>
    <xf numFmtId="165" fontId="26" fillId="3" borderId="28" xfId="1" applyNumberFormat="1" applyFont="1" applyFill="1" applyBorder="1" applyAlignment="1">
      <alignment horizontal="center"/>
    </xf>
    <xf numFmtId="165" fontId="26" fillId="3" borderId="48" xfId="1" applyNumberFormat="1" applyFont="1" applyFill="1" applyBorder="1" applyAlignment="1">
      <alignment horizontal="center"/>
    </xf>
    <xf numFmtId="165" fontId="26" fillId="7" borderId="44" xfId="1" applyNumberFormat="1" applyFont="1" applyFill="1" applyBorder="1" applyAlignment="1">
      <alignment horizontal="center"/>
    </xf>
    <xf numFmtId="165" fontId="26" fillId="7" borderId="49" xfId="1" applyNumberFormat="1" applyFont="1" applyFill="1" applyBorder="1" applyAlignment="1">
      <alignment horizontal="center"/>
    </xf>
    <xf numFmtId="0" fontId="21" fillId="0" borderId="27" xfId="16" applyFont="1" applyBorder="1" applyAlignment="1">
      <alignment horizontal="center" vertical="center" wrapText="1"/>
    </xf>
    <xf numFmtId="0" fontId="21" fillId="0" borderId="28" xfId="16" applyFont="1" applyBorder="1" applyAlignment="1">
      <alignment horizontal="center" vertical="center" wrapText="1"/>
    </xf>
    <xf numFmtId="0" fontId="21" fillId="0" borderId="25" xfId="16" applyFont="1" applyBorder="1" applyAlignment="1">
      <alignment horizontal="center" vertical="center" wrapText="1"/>
    </xf>
    <xf numFmtId="0" fontId="26" fillId="0" borderId="53" xfId="16" applyFont="1" applyBorder="1" applyAlignment="1">
      <alignment horizontal="center"/>
    </xf>
    <xf numFmtId="0" fontId="26" fillId="0" borderId="55" xfId="16" applyFont="1" applyBorder="1" applyAlignment="1">
      <alignment horizontal="center"/>
    </xf>
    <xf numFmtId="0" fontId="26" fillId="0" borderId="58" xfId="16" applyFont="1" applyBorder="1" applyAlignment="1">
      <alignment horizontal="center"/>
    </xf>
    <xf numFmtId="165" fontId="31" fillId="0" borderId="43" xfId="1" applyNumberFormat="1" applyFont="1" applyBorder="1" applyAlignment="1">
      <alignment horizontal="center"/>
    </xf>
    <xf numFmtId="165" fontId="31" fillId="0" borderId="54" xfId="1" applyNumberFormat="1" applyFont="1" applyBorder="1" applyAlignment="1">
      <alignment horizontal="center"/>
    </xf>
    <xf numFmtId="165" fontId="31" fillId="0" borderId="51" xfId="1" applyNumberFormat="1" applyFont="1" applyBorder="1" applyAlignment="1">
      <alignment horizontal="center"/>
    </xf>
    <xf numFmtId="165" fontId="31" fillId="0" borderId="52" xfId="1" applyNumberFormat="1" applyFont="1" applyBorder="1" applyAlignment="1">
      <alignment horizontal="center"/>
    </xf>
    <xf numFmtId="165" fontId="31" fillId="0" borderId="29" xfId="1" applyNumberFormat="1" applyFont="1" applyBorder="1" applyAlignment="1">
      <alignment horizontal="center"/>
    </xf>
    <xf numFmtId="165" fontId="31" fillId="0" borderId="18" xfId="1" applyNumberFormat="1" applyFont="1" applyBorder="1" applyAlignment="1">
      <alignment horizontal="center"/>
    </xf>
    <xf numFmtId="0" fontId="32" fillId="0" borderId="21" xfId="16" applyFont="1" applyBorder="1" applyAlignment="1">
      <alignment horizontal="center"/>
    </xf>
    <xf numFmtId="0" fontId="32" fillId="0" borderId="19" xfId="16" applyFont="1" applyBorder="1" applyAlignment="1">
      <alignment horizontal="center"/>
    </xf>
    <xf numFmtId="0" fontId="26" fillId="7" borderId="55" xfId="16" applyFont="1" applyFill="1" applyBorder="1" applyAlignment="1">
      <alignment horizontal="center"/>
    </xf>
    <xf numFmtId="0" fontId="26" fillId="7" borderId="58" xfId="16" applyFont="1" applyFill="1" applyBorder="1" applyAlignment="1">
      <alignment horizontal="center"/>
    </xf>
    <xf numFmtId="0" fontId="26" fillId="7" borderId="51" xfId="16" applyFont="1" applyFill="1" applyBorder="1" applyAlignment="1">
      <alignment horizontal="center"/>
    </xf>
    <xf numFmtId="0" fontId="26" fillId="7" borderId="0" xfId="16" applyFont="1" applyFill="1" applyAlignment="1">
      <alignment horizontal="center"/>
    </xf>
    <xf numFmtId="0" fontId="26" fillId="7" borderId="68" xfId="16" applyFont="1" applyFill="1" applyBorder="1" applyAlignment="1">
      <alignment horizontal="center"/>
    </xf>
    <xf numFmtId="0" fontId="26" fillId="7" borderId="8" xfId="16" applyFont="1" applyFill="1" applyBorder="1" applyAlignment="1">
      <alignment horizontal="center"/>
    </xf>
    <xf numFmtId="165" fontId="26" fillId="7" borderId="52" xfId="1" applyNumberFormat="1" applyFont="1" applyFill="1" applyBorder="1" applyAlignment="1">
      <alignment horizontal="center"/>
    </xf>
    <xf numFmtId="165" fontId="26" fillId="7" borderId="69" xfId="1" applyNumberFormat="1" applyFont="1" applyFill="1" applyBorder="1" applyAlignment="1">
      <alignment horizontal="center"/>
    </xf>
    <xf numFmtId="3" fontId="26" fillId="3" borderId="28" xfId="17" applyNumberFormat="1" applyFont="1" applyFill="1" applyBorder="1" applyAlignment="1">
      <alignment horizontal="center"/>
    </xf>
    <xf numFmtId="3" fontId="26" fillId="3" borderId="48" xfId="17" applyNumberFormat="1" applyFont="1" applyFill="1" applyBorder="1" applyAlignment="1">
      <alignment horizontal="center"/>
    </xf>
    <xf numFmtId="165" fontId="21" fillId="0" borderId="27" xfId="1" applyNumberFormat="1" applyFont="1" applyBorder="1" applyAlignment="1">
      <alignment horizontal="center" vertical="center"/>
    </xf>
    <xf numFmtId="165" fontId="21" fillId="0" borderId="28" xfId="1" applyNumberFormat="1" applyFont="1" applyBorder="1" applyAlignment="1">
      <alignment horizontal="center" vertical="center"/>
    </xf>
    <xf numFmtId="165" fontId="21" fillId="0" borderId="25" xfId="1" applyNumberFormat="1" applyFont="1" applyBorder="1" applyAlignment="1">
      <alignment horizontal="center" vertical="center"/>
    </xf>
    <xf numFmtId="0" fontId="31" fillId="0" borderId="43" xfId="16" applyFont="1" applyBorder="1" applyAlignment="1">
      <alignment horizontal="center"/>
    </xf>
    <xf numFmtId="0" fontId="31" fillId="0" borderId="2" xfId="16" applyFont="1" applyBorder="1" applyAlignment="1">
      <alignment horizontal="center"/>
    </xf>
    <xf numFmtId="0" fontId="31" fillId="0" borderId="54" xfId="16" applyFont="1" applyBorder="1" applyAlignment="1">
      <alignment horizontal="center"/>
    </xf>
    <xf numFmtId="0" fontId="31" fillId="0" borderId="51" xfId="16" applyFont="1" applyBorder="1" applyAlignment="1">
      <alignment horizontal="center"/>
    </xf>
    <xf numFmtId="0" fontId="31" fillId="0" borderId="0" xfId="16" applyFont="1" applyAlignment="1">
      <alignment horizontal="center"/>
    </xf>
    <xf numFmtId="0" fontId="31" fillId="0" borderId="52" xfId="16" applyFont="1" applyBorder="1" applyAlignment="1">
      <alignment horizontal="center"/>
    </xf>
    <xf numFmtId="0" fontId="31" fillId="0" borderId="29" xfId="16" applyFont="1" applyBorder="1" applyAlignment="1">
      <alignment horizontal="center"/>
    </xf>
    <xf numFmtId="0" fontId="31" fillId="0" borderId="17" xfId="16" applyFont="1" applyBorder="1" applyAlignment="1">
      <alignment horizontal="center"/>
    </xf>
    <xf numFmtId="0" fontId="31" fillId="0" borderId="18" xfId="16" applyFont="1" applyBorder="1" applyAlignment="1">
      <alignment horizontal="center"/>
    </xf>
    <xf numFmtId="0" fontId="26" fillId="3" borderId="28" xfId="16" applyFont="1" applyFill="1" applyBorder="1" applyAlignment="1">
      <alignment horizontal="center"/>
    </xf>
    <xf numFmtId="0" fontId="26" fillId="3" borderId="48" xfId="16" applyFont="1" applyFill="1" applyBorder="1" applyAlignment="1">
      <alignment horizontal="center"/>
    </xf>
    <xf numFmtId="165" fontId="26" fillId="7" borderId="28" xfId="1" applyNumberFormat="1" applyFont="1" applyFill="1" applyBorder="1" applyAlignment="1">
      <alignment horizontal="center"/>
    </xf>
    <xf numFmtId="165" fontId="26" fillId="7" borderId="48" xfId="1" applyNumberFormat="1" applyFont="1" applyFill="1" applyBorder="1" applyAlignment="1">
      <alignment horizontal="center"/>
    </xf>
    <xf numFmtId="0" fontId="26" fillId="7" borderId="28" xfId="16" applyFont="1" applyFill="1" applyBorder="1" applyAlignment="1">
      <alignment horizontal="center"/>
    </xf>
    <xf numFmtId="0" fontId="26" fillId="7" borderId="48" xfId="16" applyFont="1" applyFill="1" applyBorder="1" applyAlignment="1">
      <alignment horizontal="center"/>
    </xf>
    <xf numFmtId="0" fontId="31" fillId="0" borderId="68" xfId="16" applyFont="1" applyBorder="1" applyAlignment="1">
      <alignment horizontal="center"/>
    </xf>
    <xf numFmtId="0" fontId="31" fillId="0" borderId="69" xfId="16" applyFont="1" applyBorder="1" applyAlignment="1">
      <alignment horizontal="center"/>
    </xf>
    <xf numFmtId="165" fontId="26" fillId="10" borderId="28" xfId="1" applyNumberFormat="1" applyFont="1" applyFill="1" applyBorder="1" applyAlignment="1">
      <alignment horizontal="center"/>
    </xf>
    <xf numFmtId="165" fontId="26" fillId="10" borderId="48" xfId="1" applyNumberFormat="1" applyFont="1" applyFill="1" applyBorder="1" applyAlignment="1">
      <alignment horizontal="center"/>
    </xf>
    <xf numFmtId="0" fontId="17" fillId="0" borderId="72" xfId="21" applyFont="1" applyBorder="1" applyAlignment="1">
      <alignment horizontal="center"/>
    </xf>
    <xf numFmtId="0" fontId="17" fillId="0" borderId="73" xfId="21" applyFont="1" applyBorder="1" applyAlignment="1">
      <alignment horizontal="center"/>
    </xf>
    <xf numFmtId="0" fontId="6" fillId="0" borderId="57" xfId="21" applyFont="1" applyBorder="1" applyAlignment="1">
      <alignment horizontal="center"/>
    </xf>
    <xf numFmtId="0" fontId="6" fillId="0" borderId="63" xfId="21" applyFont="1" applyBorder="1" applyAlignment="1">
      <alignment horizontal="center"/>
    </xf>
    <xf numFmtId="0" fontId="8" fillId="0" borderId="27" xfId="21" applyFont="1" applyBorder="1" applyAlignment="1">
      <alignment horizontal="center" vertical="center" wrapText="1"/>
    </xf>
    <xf numFmtId="0" fontId="8" fillId="0" borderId="28" xfId="21" applyFont="1" applyBorder="1" applyAlignment="1">
      <alignment horizontal="center" vertical="center" wrapText="1"/>
    </xf>
    <xf numFmtId="0" fontId="8" fillId="0" borderId="25" xfId="21" applyFont="1" applyBorder="1" applyAlignment="1">
      <alignment horizontal="center" vertical="center" wrapText="1"/>
    </xf>
    <xf numFmtId="0" fontId="8" fillId="0" borderId="6" xfId="21" applyFont="1" applyBorder="1" applyAlignment="1">
      <alignment horizontal="center" vertical="center" wrapText="1"/>
    </xf>
    <xf numFmtId="0" fontId="21" fillId="0" borderId="21" xfId="26" applyFont="1" applyBorder="1" applyAlignment="1">
      <alignment horizontal="center"/>
    </xf>
    <xf numFmtId="0" fontId="21" fillId="0" borderId="20" xfId="26" applyFont="1" applyBorder="1" applyAlignment="1">
      <alignment horizontal="center"/>
    </xf>
    <xf numFmtId="0" fontId="21" fillId="0" borderId="50" xfId="26" applyFont="1" applyBorder="1" applyAlignment="1">
      <alignment horizontal="center" vertical="center" wrapText="1"/>
    </xf>
    <xf numFmtId="0" fontId="21" fillId="0" borderId="39" xfId="26" applyFont="1" applyBorder="1" applyAlignment="1">
      <alignment horizontal="center" vertical="center" wrapText="1"/>
    </xf>
    <xf numFmtId="0" fontId="21" fillId="0" borderId="51" xfId="26" applyFont="1" applyBorder="1" applyAlignment="1">
      <alignment horizontal="center" vertical="center" wrapText="1"/>
    </xf>
    <xf numFmtId="0" fontId="21" fillId="0" borderId="52" xfId="26" applyFont="1" applyBorder="1" applyAlignment="1">
      <alignment horizontal="center" vertical="center" wrapText="1"/>
    </xf>
    <xf numFmtId="0" fontId="21" fillId="0" borderId="29" xfId="26" applyFont="1" applyBorder="1" applyAlignment="1">
      <alignment horizontal="center" vertical="center" wrapText="1"/>
    </xf>
    <xf numFmtId="0" fontId="21" fillId="0" borderId="18" xfId="26" applyFont="1" applyBorder="1" applyAlignment="1">
      <alignment horizontal="center" vertical="center" wrapText="1"/>
    </xf>
    <xf numFmtId="0" fontId="21" fillId="0" borderId="6" xfId="26" applyFont="1" applyBorder="1" applyAlignment="1">
      <alignment horizontal="center" vertical="center" wrapText="1"/>
    </xf>
    <xf numFmtId="165" fontId="20" fillId="4" borderId="10" xfId="23" applyNumberFormat="1" applyFont="1" applyFill="1" applyBorder="1" applyAlignment="1">
      <alignment horizontal="center" vertical="center" wrapText="1"/>
    </xf>
    <xf numFmtId="165" fontId="20" fillId="4" borderId="32" xfId="23" applyNumberFormat="1" applyFont="1" applyFill="1" applyBorder="1" applyAlignment="1">
      <alignment horizontal="center" vertical="center" wrapText="1"/>
    </xf>
    <xf numFmtId="0" fontId="20" fillId="9" borderId="7" xfId="27" applyFont="1" applyFill="1" applyBorder="1" applyAlignment="1">
      <alignment horizontal="center"/>
    </xf>
    <xf numFmtId="0" fontId="20" fillId="9" borderId="8" xfId="27" applyFont="1" applyFill="1" applyBorder="1" applyAlignment="1">
      <alignment horizontal="center"/>
    </xf>
    <xf numFmtId="0" fontId="20" fillId="9" borderId="69" xfId="27" applyFont="1" applyFill="1" applyBorder="1" applyAlignment="1">
      <alignment horizontal="center"/>
    </xf>
    <xf numFmtId="165" fontId="20" fillId="0" borderId="10" xfId="23" applyNumberFormat="1" applyFont="1" applyFill="1" applyBorder="1" applyAlignment="1">
      <alignment horizontal="center" vertical="center" wrapText="1"/>
    </xf>
    <xf numFmtId="165" fontId="20" fillId="0" borderId="32" xfId="23" applyNumberFormat="1" applyFont="1" applyFill="1" applyBorder="1" applyAlignment="1">
      <alignment horizontal="center" vertical="center" wrapText="1"/>
    </xf>
    <xf numFmtId="165" fontId="20" fillId="0" borderId="11" xfId="23" applyNumberFormat="1" applyFont="1" applyFill="1" applyBorder="1" applyAlignment="1">
      <alignment horizontal="center" vertical="center" wrapText="1"/>
    </xf>
    <xf numFmtId="165" fontId="20" fillId="0" borderId="76" xfId="23" applyNumberFormat="1" applyFont="1" applyFill="1" applyBorder="1" applyAlignment="1">
      <alignment horizontal="center" vertical="center" wrapText="1"/>
    </xf>
    <xf numFmtId="0" fontId="21" fillId="0" borderId="6" xfId="2" applyFont="1" applyBorder="1" applyAlignment="1">
      <alignment horizontal="center"/>
    </xf>
    <xf numFmtId="0" fontId="20" fillId="0" borderId="34" xfId="27" applyFont="1" applyBorder="1" applyAlignment="1">
      <alignment horizontal="center" wrapText="1"/>
    </xf>
  </cellXfs>
  <cellStyles count="31">
    <cellStyle name="Comma" xfId="1" builtinId="3"/>
    <cellStyle name="Comma 10" xfId="23" xr:uid="{00000000-0005-0000-0000-000002000000}"/>
    <cellStyle name="Comma 11" xfId="25" xr:uid="{00000000-0005-0000-0000-000003000000}"/>
    <cellStyle name="Comma 12" xfId="28" xr:uid="{00000000-0005-0000-0000-000004000000}"/>
    <cellStyle name="Comma 13" xfId="30" xr:uid="{00000000-0005-0000-0000-000005000000}"/>
    <cellStyle name="Comma 2" xfId="6" xr:uid="{00000000-0005-0000-0000-000006000000}"/>
    <cellStyle name="Comma 2 2 4" xfId="12" xr:uid="{00000000-0005-0000-0000-000007000000}"/>
    <cellStyle name="Comma 2 4" xfId="11" xr:uid="{00000000-0005-0000-0000-000008000000}"/>
    <cellStyle name="Comma 3" xfId="8" xr:uid="{00000000-0005-0000-0000-000009000000}"/>
    <cellStyle name="Comma 4" xfId="10" xr:uid="{00000000-0005-0000-0000-00000A000000}"/>
    <cellStyle name="Comma 5" xfId="15" xr:uid="{00000000-0005-0000-0000-00000B000000}"/>
    <cellStyle name="Comma 6" xfId="17" xr:uid="{00000000-0005-0000-0000-00000C000000}"/>
    <cellStyle name="Normal" xfId="0" builtinId="0"/>
    <cellStyle name="Normal 10" xfId="21" xr:uid="{00000000-0005-0000-0000-00000E000000}"/>
    <cellStyle name="Normal 11" xfId="24" xr:uid="{00000000-0005-0000-0000-00000F000000}"/>
    <cellStyle name="Normal 12" xfId="26" xr:uid="{00000000-0005-0000-0000-000010000000}"/>
    <cellStyle name="Normal 13" xfId="29" xr:uid="{00000000-0005-0000-0000-000011000000}"/>
    <cellStyle name="Normal 2" xfId="2" xr:uid="{00000000-0005-0000-0000-000012000000}"/>
    <cellStyle name="Normal 2 4" xfId="9" xr:uid="{00000000-0005-0000-0000-000013000000}"/>
    <cellStyle name="Normal 3" xfId="7" xr:uid="{00000000-0005-0000-0000-000014000000}"/>
    <cellStyle name="Normal 4" xfId="13" xr:uid="{00000000-0005-0000-0000-000015000000}"/>
    <cellStyle name="Normal 5" xfId="14" xr:uid="{00000000-0005-0000-0000-000016000000}"/>
    <cellStyle name="Normal 6" xfId="16" xr:uid="{00000000-0005-0000-0000-000017000000}"/>
    <cellStyle name="Normal 7" xfId="18" xr:uid="{00000000-0005-0000-0000-000018000000}"/>
    <cellStyle name="Normal 8" xfId="19" xr:uid="{00000000-0005-0000-0000-000019000000}"/>
    <cellStyle name="Normal 9" xfId="20" xr:uid="{00000000-0005-0000-0000-00001A000000}"/>
    <cellStyle name="Normal_Formati_permbledhese_Investimet 2007" xfId="27" xr:uid="{00000000-0005-0000-0000-00001C000000}"/>
    <cellStyle name="normal_Tabelat udh 01allforms" xfId="4" xr:uid="{00000000-0005-0000-0000-000020000000}"/>
    <cellStyle name="Normal_Tabelat udh 01allforms_1" xfId="3" xr:uid="{00000000-0005-0000-0000-000021000000}"/>
    <cellStyle name="Normal_Udhezimi Pasqyrat 2006" xfId="22" xr:uid="{00000000-0005-0000-0000-000022000000}"/>
    <cellStyle name="Normal_Udhezimi-Tabelat" xfId="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1"/>
  <sheetViews>
    <sheetView tabSelected="1" zoomScale="120" zoomScaleNormal="120" workbookViewId="0">
      <selection activeCell="N116" sqref="N116"/>
    </sheetView>
  </sheetViews>
  <sheetFormatPr defaultRowHeight="12.75"/>
  <cols>
    <col min="1" max="1" width="8.7109375" style="28" customWidth="1"/>
    <col min="2" max="2" width="9.140625" style="28"/>
    <col min="3" max="3" width="42.140625" style="28" customWidth="1"/>
    <col min="4" max="4" width="7.42578125" style="62" customWidth="1"/>
    <col min="5" max="5" width="7.28515625" style="28" customWidth="1"/>
    <col min="6" max="6" width="7" style="66" customWidth="1"/>
    <col min="7" max="7" width="6.85546875" style="28" customWidth="1"/>
    <col min="8" max="8" width="7.140625" style="62" customWidth="1"/>
    <col min="9" max="9" width="6.85546875" style="28" customWidth="1"/>
    <col min="10" max="10" width="8.28515625" style="28" customWidth="1"/>
    <col min="11" max="11" width="7.5703125" style="62" customWidth="1"/>
    <col min="12" max="12" width="7.85546875" style="62" customWidth="1"/>
    <col min="13" max="13" width="7.140625" style="28" customWidth="1"/>
    <col min="14" max="16384" width="9.140625" style="28"/>
  </cols>
  <sheetData>
    <row r="1" spans="1:14">
      <c r="A1" s="131"/>
      <c r="B1" s="115" t="s">
        <v>0</v>
      </c>
      <c r="C1" s="115"/>
      <c r="D1" s="132"/>
      <c r="E1" s="132"/>
      <c r="F1" s="132"/>
      <c r="G1" s="132"/>
      <c r="H1" s="132"/>
      <c r="I1" s="132"/>
      <c r="J1" s="132"/>
      <c r="K1" s="132"/>
      <c r="L1" s="132"/>
    </row>
    <row r="2" spans="1:14" ht="13.5" thickBot="1">
      <c r="A2" s="133"/>
      <c r="B2" s="116"/>
      <c r="C2" s="116"/>
      <c r="D2" s="134"/>
      <c r="E2" s="134"/>
      <c r="F2" s="134"/>
      <c r="G2" s="134"/>
      <c r="H2" s="134"/>
      <c r="I2" s="134"/>
      <c r="J2" s="134"/>
      <c r="K2" s="134"/>
      <c r="L2" s="134"/>
    </row>
    <row r="3" spans="1:14" ht="13.5" thickTop="1">
      <c r="A3" s="135"/>
      <c r="B3" s="136" t="s">
        <v>16</v>
      </c>
      <c r="C3" s="136"/>
      <c r="D3" s="137"/>
      <c r="E3" s="137"/>
      <c r="F3" s="138"/>
      <c r="G3" s="138"/>
      <c r="H3" s="138"/>
      <c r="I3" s="138"/>
      <c r="J3" s="139"/>
      <c r="K3" s="139"/>
      <c r="L3" s="140"/>
    </row>
    <row r="4" spans="1:14">
      <c r="A4" s="141"/>
      <c r="B4" s="142"/>
      <c r="C4" s="142"/>
      <c r="D4" s="143"/>
      <c r="E4" s="143"/>
      <c r="F4" s="144"/>
      <c r="G4" s="144"/>
      <c r="H4" s="144"/>
      <c r="I4" s="144"/>
      <c r="J4" s="145"/>
      <c r="K4" s="145"/>
      <c r="L4" s="146"/>
    </row>
    <row r="5" spans="1:14">
      <c r="A5" s="147"/>
      <c r="B5" s="148"/>
      <c r="C5" s="116"/>
      <c r="D5" s="149"/>
      <c r="E5" s="120"/>
      <c r="F5" s="121"/>
      <c r="G5" s="117" t="s">
        <v>1</v>
      </c>
      <c r="H5" s="117" t="s">
        <v>2</v>
      </c>
      <c r="I5" s="144"/>
      <c r="J5" s="144"/>
      <c r="K5" s="150" t="s">
        <v>129</v>
      </c>
      <c r="L5" s="151"/>
    </row>
    <row r="6" spans="1:14">
      <c r="A6" s="152"/>
      <c r="B6" s="153"/>
      <c r="C6" s="116"/>
      <c r="D6" s="122" t="s">
        <v>3</v>
      </c>
      <c r="E6" s="154"/>
      <c r="F6" s="120"/>
      <c r="G6" s="118" t="s">
        <v>161</v>
      </c>
      <c r="H6" s="118" t="s">
        <v>9</v>
      </c>
      <c r="I6" s="144"/>
      <c r="J6" s="144"/>
      <c r="K6" s="150"/>
      <c r="L6" s="151"/>
    </row>
    <row r="7" spans="1:14">
      <c r="A7" s="152"/>
      <c r="B7" s="153"/>
      <c r="C7" s="116"/>
      <c r="D7" s="149"/>
      <c r="E7" s="122" t="s">
        <v>10</v>
      </c>
      <c r="F7" s="119"/>
      <c r="G7" s="119"/>
      <c r="H7" s="119"/>
      <c r="I7" s="144"/>
      <c r="J7" s="144"/>
      <c r="K7" s="155"/>
      <c r="L7" s="151"/>
    </row>
    <row r="8" spans="1:14">
      <c r="A8" s="152"/>
      <c r="B8" s="153"/>
      <c r="C8" s="116"/>
      <c r="D8" s="144"/>
      <c r="E8" s="144"/>
      <c r="F8" s="144"/>
      <c r="G8" s="144"/>
      <c r="H8" s="144"/>
      <c r="I8" s="144"/>
      <c r="J8" s="144"/>
      <c r="K8" s="156" t="s">
        <v>8</v>
      </c>
      <c r="L8" s="151"/>
    </row>
    <row r="9" spans="1:14">
      <c r="A9" s="157"/>
      <c r="B9" s="158"/>
      <c r="C9" s="116"/>
      <c r="D9" s="144"/>
      <c r="E9" s="144"/>
      <c r="F9" s="144"/>
      <c r="G9" s="144"/>
      <c r="H9" s="144"/>
      <c r="I9" s="144"/>
      <c r="J9" s="144"/>
      <c r="K9" s="159"/>
      <c r="L9" s="160"/>
    </row>
    <row r="10" spans="1:14" ht="13.5" thickBot="1">
      <c r="A10" s="161"/>
      <c r="B10" s="162"/>
      <c r="C10" s="163"/>
      <c r="D10" s="164"/>
      <c r="E10" s="164"/>
      <c r="F10" s="165"/>
      <c r="G10" s="164"/>
      <c r="H10" s="165"/>
      <c r="I10" s="165"/>
      <c r="J10" s="165"/>
      <c r="K10" s="165"/>
      <c r="L10" s="166"/>
    </row>
    <row r="11" spans="1:14" ht="14.25" thickTop="1" thickBot="1">
      <c r="A11" s="167"/>
      <c r="B11" s="168"/>
      <c r="C11" s="153"/>
      <c r="D11" s="145"/>
      <c r="E11" s="145"/>
      <c r="F11" s="159"/>
      <c r="G11" s="145"/>
      <c r="H11" s="159"/>
      <c r="I11" s="159"/>
      <c r="J11" s="159"/>
      <c r="K11" s="159"/>
      <c r="L11" s="145"/>
    </row>
    <row r="12" spans="1:14">
      <c r="A12" s="169"/>
      <c r="B12" s="170"/>
      <c r="C12" s="170"/>
      <c r="D12" s="171"/>
      <c r="E12" s="171"/>
      <c r="F12" s="171"/>
      <c r="G12" s="171"/>
      <c r="H12" s="171"/>
      <c r="I12" s="171"/>
      <c r="J12" s="171"/>
      <c r="K12" s="171"/>
      <c r="L12" s="172"/>
    </row>
    <row r="13" spans="1:14">
      <c r="A13" s="173"/>
      <c r="B13" s="148"/>
      <c r="C13" s="158"/>
      <c r="D13" s="174" t="s">
        <v>17</v>
      </c>
      <c r="E13" s="175">
        <v>602</v>
      </c>
      <c r="F13" s="176" t="s">
        <v>18</v>
      </c>
      <c r="G13" s="174"/>
      <c r="H13" s="176"/>
      <c r="I13" s="176"/>
      <c r="J13" s="176"/>
      <c r="K13" s="176"/>
      <c r="L13" s="177"/>
    </row>
    <row r="14" spans="1:14" ht="13.5" thickBot="1">
      <c r="A14" s="178"/>
      <c r="B14" s="179"/>
      <c r="C14" s="179"/>
      <c r="D14" s="180"/>
      <c r="E14" s="180"/>
      <c r="F14" s="180"/>
      <c r="G14" s="180"/>
      <c r="H14" s="180"/>
      <c r="I14" s="180"/>
      <c r="J14" s="180"/>
      <c r="K14" s="180"/>
      <c r="L14" s="181"/>
    </row>
    <row r="15" spans="1:14">
      <c r="A15" s="357" t="s">
        <v>19</v>
      </c>
      <c r="B15" s="381" t="s">
        <v>2</v>
      </c>
      <c r="C15" s="383"/>
      <c r="D15" s="360" t="s">
        <v>132</v>
      </c>
      <c r="E15" s="361"/>
      <c r="F15" s="381" t="s">
        <v>133</v>
      </c>
      <c r="G15" s="383"/>
      <c r="H15" s="381" t="s">
        <v>126</v>
      </c>
      <c r="I15" s="382"/>
      <c r="J15" s="383"/>
      <c r="K15" s="182" t="s">
        <v>124</v>
      </c>
      <c r="L15" s="183" t="s">
        <v>124</v>
      </c>
    </row>
    <row r="16" spans="1:14">
      <c r="A16" s="358"/>
      <c r="B16" s="384"/>
      <c r="C16" s="386"/>
      <c r="D16" s="362"/>
      <c r="E16" s="363"/>
      <c r="F16" s="384"/>
      <c r="G16" s="386"/>
      <c r="H16" s="384"/>
      <c r="I16" s="385"/>
      <c r="J16" s="386"/>
      <c r="K16" s="184">
        <v>2024</v>
      </c>
      <c r="L16" s="185">
        <v>2025</v>
      </c>
      <c r="M16" s="27"/>
      <c r="N16" s="27"/>
    </row>
    <row r="17" spans="1:14">
      <c r="A17" s="358"/>
      <c r="B17" s="384"/>
      <c r="C17" s="386"/>
      <c r="D17" s="364"/>
      <c r="E17" s="365"/>
      <c r="F17" s="387"/>
      <c r="G17" s="389"/>
      <c r="H17" s="387"/>
      <c r="I17" s="388"/>
      <c r="J17" s="389"/>
      <c r="K17" s="184"/>
      <c r="L17" s="185"/>
      <c r="M17" s="27"/>
      <c r="N17" s="27"/>
    </row>
    <row r="18" spans="1:14" ht="38.25" customHeight="1" thickBot="1">
      <c r="A18" s="359"/>
      <c r="B18" s="396"/>
      <c r="C18" s="397"/>
      <c r="D18" s="186" t="s">
        <v>20</v>
      </c>
      <c r="E18" s="187" t="s">
        <v>21</v>
      </c>
      <c r="F18" s="188" t="s">
        <v>20</v>
      </c>
      <c r="G18" s="187" t="s">
        <v>21</v>
      </c>
      <c r="H18" s="189" t="s">
        <v>22</v>
      </c>
      <c r="I18" s="190" t="s">
        <v>23</v>
      </c>
      <c r="J18" s="191" t="s">
        <v>24</v>
      </c>
      <c r="K18" s="186" t="s">
        <v>23</v>
      </c>
      <c r="L18" s="192" t="s">
        <v>23</v>
      </c>
      <c r="M18" s="29"/>
      <c r="N18" s="29"/>
    </row>
    <row r="19" spans="1:14">
      <c r="A19" s="368">
        <v>1</v>
      </c>
      <c r="B19" s="370">
        <v>2</v>
      </c>
      <c r="C19" s="371"/>
      <c r="D19" s="374">
        <v>3</v>
      </c>
      <c r="E19" s="376">
        <v>4</v>
      </c>
      <c r="F19" s="398">
        <v>5</v>
      </c>
      <c r="G19" s="390">
        <v>6</v>
      </c>
      <c r="H19" s="392">
        <v>7</v>
      </c>
      <c r="I19" s="394">
        <v>8</v>
      </c>
      <c r="J19" s="390">
        <v>9</v>
      </c>
      <c r="K19" s="350">
        <v>10</v>
      </c>
      <c r="L19" s="352">
        <v>11</v>
      </c>
      <c r="M19" s="26"/>
      <c r="N19" s="26"/>
    </row>
    <row r="20" spans="1:14" ht="13.5" thickBot="1">
      <c r="A20" s="369"/>
      <c r="B20" s="372"/>
      <c r="C20" s="373"/>
      <c r="D20" s="375"/>
      <c r="E20" s="377"/>
      <c r="F20" s="399"/>
      <c r="G20" s="391"/>
      <c r="H20" s="393"/>
      <c r="I20" s="395"/>
      <c r="J20" s="391"/>
      <c r="K20" s="351"/>
      <c r="L20" s="353"/>
      <c r="M20" s="26"/>
      <c r="N20" s="26"/>
    </row>
    <row r="21" spans="1:14">
      <c r="A21" s="193"/>
      <c r="B21" s="194" t="s">
        <v>12</v>
      </c>
      <c r="C21" s="195"/>
      <c r="D21" s="196"/>
      <c r="E21" s="197"/>
      <c r="F21" s="198"/>
      <c r="G21" s="199"/>
      <c r="H21" s="200"/>
      <c r="I21" s="199"/>
      <c r="J21" s="199"/>
      <c r="K21" s="201"/>
      <c r="L21" s="202"/>
      <c r="M21" s="26"/>
      <c r="N21" s="26"/>
    </row>
    <row r="22" spans="1:14">
      <c r="A22" s="203">
        <v>602</v>
      </c>
      <c r="B22" s="366" t="s">
        <v>25</v>
      </c>
      <c r="C22" s="367"/>
      <c r="D22" s="204">
        <f>D23+D24+D25+D26+D27+D28</f>
        <v>3702</v>
      </c>
      <c r="E22" s="205"/>
      <c r="F22" s="206">
        <f t="shared" ref="F22:L22" si="0">F23+F24+F25+F26+F27+F28</f>
        <v>3184</v>
      </c>
      <c r="G22" s="205"/>
      <c r="H22" s="207">
        <f>H23+H24+H25+H26+H27+H28</f>
        <v>3343.2</v>
      </c>
      <c r="I22" s="205"/>
      <c r="J22" s="205"/>
      <c r="K22" s="207">
        <f t="shared" si="0"/>
        <v>3510.3599999999997</v>
      </c>
      <c r="L22" s="208">
        <f t="shared" si="0"/>
        <v>3510.3599999999997</v>
      </c>
      <c r="M22" s="26"/>
      <c r="N22" s="27"/>
    </row>
    <row r="23" spans="1:14">
      <c r="A23" s="209">
        <v>602.01</v>
      </c>
      <c r="B23" s="346" t="s">
        <v>26</v>
      </c>
      <c r="C23" s="347"/>
      <c r="D23" s="210">
        <v>840</v>
      </c>
      <c r="E23" s="211"/>
      <c r="F23" s="212">
        <v>1032</v>
      </c>
      <c r="G23" s="211"/>
      <c r="H23" s="211">
        <f>F23+F23*0.05</f>
        <v>1083.5999999999999</v>
      </c>
      <c r="I23" s="213"/>
      <c r="J23" s="213"/>
      <c r="K23" s="211">
        <f>H23+H23*0.05</f>
        <v>1137.78</v>
      </c>
      <c r="L23" s="214">
        <f>K23</f>
        <v>1137.78</v>
      </c>
      <c r="M23" s="26"/>
      <c r="N23" s="26"/>
    </row>
    <row r="24" spans="1:14">
      <c r="A24" s="209">
        <v>602.02</v>
      </c>
      <c r="B24" s="215" t="s">
        <v>27</v>
      </c>
      <c r="C24" s="216"/>
      <c r="D24" s="210">
        <v>599</v>
      </c>
      <c r="E24" s="211"/>
      <c r="F24" s="212">
        <v>1102</v>
      </c>
      <c r="G24" s="211"/>
      <c r="H24" s="211">
        <f t="shared" ref="H24:H27" si="1">F24+F24*0.05</f>
        <v>1157.0999999999999</v>
      </c>
      <c r="I24" s="211"/>
      <c r="J24" s="211"/>
      <c r="K24" s="211">
        <f t="shared" ref="K24:K25" si="2">H24+H24*0.05</f>
        <v>1214.9549999999999</v>
      </c>
      <c r="L24" s="214">
        <f t="shared" ref="L24:L28" si="3">K24</f>
        <v>1214.9549999999999</v>
      </c>
      <c r="M24" s="27"/>
      <c r="N24" s="27"/>
    </row>
    <row r="25" spans="1:14">
      <c r="A25" s="209">
        <v>602.03</v>
      </c>
      <c r="B25" s="215" t="s">
        <v>28</v>
      </c>
      <c r="C25" s="216"/>
      <c r="D25" s="210">
        <v>2027</v>
      </c>
      <c r="E25" s="211"/>
      <c r="F25" s="212">
        <v>812</v>
      </c>
      <c r="G25" s="211"/>
      <c r="H25" s="211">
        <f t="shared" si="1"/>
        <v>852.6</v>
      </c>
      <c r="I25" s="213"/>
      <c r="J25" s="213"/>
      <c r="K25" s="211">
        <f t="shared" si="2"/>
        <v>895.23</v>
      </c>
      <c r="L25" s="214">
        <f t="shared" si="3"/>
        <v>895.23</v>
      </c>
      <c r="M25" s="27"/>
      <c r="N25" s="27"/>
    </row>
    <row r="26" spans="1:14">
      <c r="A26" s="209">
        <v>602.04</v>
      </c>
      <c r="B26" s="215" t="s">
        <v>29</v>
      </c>
      <c r="C26" s="216"/>
      <c r="D26" s="217">
        <v>0</v>
      </c>
      <c r="E26" s="211"/>
      <c r="F26" s="218">
        <v>0</v>
      </c>
      <c r="G26" s="211"/>
      <c r="H26" s="211">
        <f t="shared" si="1"/>
        <v>0</v>
      </c>
      <c r="I26" s="213"/>
      <c r="J26" s="213"/>
      <c r="K26" s="211">
        <f t="shared" ref="K26:K27" si="4">H26</f>
        <v>0</v>
      </c>
      <c r="L26" s="214">
        <f t="shared" si="3"/>
        <v>0</v>
      </c>
      <c r="M26" s="27"/>
      <c r="N26" s="27"/>
    </row>
    <row r="27" spans="1:14">
      <c r="A27" s="209">
        <v>602.04999999999995</v>
      </c>
      <c r="B27" s="346" t="s">
        <v>30</v>
      </c>
      <c r="C27" s="347"/>
      <c r="D27" s="217">
        <v>236</v>
      </c>
      <c r="E27" s="211"/>
      <c r="F27" s="218"/>
      <c r="G27" s="211"/>
      <c r="H27" s="211">
        <f t="shared" si="1"/>
        <v>0</v>
      </c>
      <c r="I27" s="213"/>
      <c r="J27" s="213"/>
      <c r="K27" s="211">
        <f t="shared" si="4"/>
        <v>0</v>
      </c>
      <c r="L27" s="214">
        <f t="shared" si="3"/>
        <v>0</v>
      </c>
      <c r="M27" s="27"/>
      <c r="N27" s="27"/>
    </row>
    <row r="28" spans="1:14">
      <c r="A28" s="209">
        <v>602.09</v>
      </c>
      <c r="B28" s="215" t="s">
        <v>31</v>
      </c>
      <c r="C28" s="216"/>
      <c r="D28" s="210"/>
      <c r="E28" s="211"/>
      <c r="F28" s="212">
        <v>238</v>
      </c>
      <c r="G28" s="211"/>
      <c r="H28" s="211">
        <f>F28+F28*0.05</f>
        <v>249.9</v>
      </c>
      <c r="I28" s="213"/>
      <c r="J28" s="213"/>
      <c r="K28" s="211">
        <f>H28+H28*0.05</f>
        <v>262.39499999999998</v>
      </c>
      <c r="L28" s="214">
        <f t="shared" si="3"/>
        <v>262.39499999999998</v>
      </c>
      <c r="M28" s="27"/>
      <c r="N28" s="27"/>
    </row>
    <row r="29" spans="1:14">
      <c r="A29" s="219">
        <v>602.1</v>
      </c>
      <c r="B29" s="366" t="s">
        <v>32</v>
      </c>
      <c r="C29" s="367"/>
      <c r="D29" s="220">
        <f>D30+D31+D32+D33+D34+D35+D36+D37+D38+D39+D40+D41</f>
        <v>1045</v>
      </c>
      <c r="E29" s="205"/>
      <c r="F29" s="206">
        <f t="shared" ref="F29:L29" si="5">F30+F31+F32+F33+F34+F35+F36+F37+F38+F39+F40+F41</f>
        <v>0</v>
      </c>
      <c r="G29" s="205"/>
      <c r="H29" s="207">
        <f t="shared" si="5"/>
        <v>0</v>
      </c>
      <c r="I29" s="205"/>
      <c r="J29" s="205"/>
      <c r="K29" s="207">
        <f t="shared" si="5"/>
        <v>0</v>
      </c>
      <c r="L29" s="208">
        <f t="shared" si="5"/>
        <v>0</v>
      </c>
      <c r="M29" s="27"/>
      <c r="N29" s="27"/>
    </row>
    <row r="30" spans="1:14">
      <c r="A30" s="221">
        <v>602.1001</v>
      </c>
      <c r="B30" s="215" t="s">
        <v>33</v>
      </c>
      <c r="C30" s="216"/>
      <c r="D30" s="222">
        <v>0</v>
      </c>
      <c r="E30" s="211"/>
      <c r="F30" s="218">
        <v>0</v>
      </c>
      <c r="G30" s="211"/>
      <c r="H30" s="211">
        <f>F30+F30*0.05</f>
        <v>0</v>
      </c>
      <c r="I30" s="213"/>
      <c r="J30" s="213"/>
      <c r="K30" s="211">
        <f>H30</f>
        <v>0</v>
      </c>
      <c r="L30" s="223">
        <f>K30</f>
        <v>0</v>
      </c>
      <c r="M30" s="26"/>
      <c r="N30" s="26"/>
    </row>
    <row r="31" spans="1:14">
      <c r="A31" s="221">
        <v>602.10019999999997</v>
      </c>
      <c r="B31" s="215" t="s">
        <v>34</v>
      </c>
      <c r="C31" s="216"/>
      <c r="D31" s="222">
        <v>0</v>
      </c>
      <c r="E31" s="211"/>
      <c r="F31" s="218">
        <v>0</v>
      </c>
      <c r="G31" s="211"/>
      <c r="H31" s="211">
        <f t="shared" ref="H31:H41" si="6">F31+F31*0.05</f>
        <v>0</v>
      </c>
      <c r="I31" s="213"/>
      <c r="J31" s="213"/>
      <c r="K31" s="211">
        <f t="shared" ref="K31:K41" si="7">H31</f>
        <v>0</v>
      </c>
      <c r="L31" s="223">
        <f t="shared" ref="L31:L47" si="8">K31</f>
        <v>0</v>
      </c>
      <c r="M31" s="27"/>
      <c r="N31" s="27"/>
    </row>
    <row r="32" spans="1:14">
      <c r="A32" s="221">
        <v>602.10029999999995</v>
      </c>
      <c r="B32" s="215" t="s">
        <v>35</v>
      </c>
      <c r="C32" s="216"/>
      <c r="D32" s="222">
        <v>0</v>
      </c>
      <c r="E32" s="211"/>
      <c r="F32" s="218">
        <v>0</v>
      </c>
      <c r="G32" s="211"/>
      <c r="H32" s="211">
        <f t="shared" si="6"/>
        <v>0</v>
      </c>
      <c r="I32" s="213"/>
      <c r="J32" s="213"/>
      <c r="K32" s="211">
        <f t="shared" si="7"/>
        <v>0</v>
      </c>
      <c r="L32" s="223">
        <f t="shared" si="8"/>
        <v>0</v>
      </c>
      <c r="M32" s="27"/>
      <c r="N32" s="27"/>
    </row>
    <row r="33" spans="1:14">
      <c r="A33" s="221">
        <v>602.10040000000004</v>
      </c>
      <c r="B33" s="215" t="s">
        <v>36</v>
      </c>
      <c r="C33" s="216"/>
      <c r="D33" s="222">
        <v>0</v>
      </c>
      <c r="E33" s="211"/>
      <c r="F33" s="218">
        <v>0</v>
      </c>
      <c r="G33" s="211"/>
      <c r="H33" s="211">
        <f t="shared" si="6"/>
        <v>0</v>
      </c>
      <c r="I33" s="213"/>
      <c r="J33" s="213"/>
      <c r="K33" s="211">
        <f t="shared" si="7"/>
        <v>0</v>
      </c>
      <c r="L33" s="223">
        <f t="shared" si="8"/>
        <v>0</v>
      </c>
      <c r="M33" s="27"/>
      <c r="N33" s="27"/>
    </row>
    <row r="34" spans="1:14">
      <c r="A34" s="221">
        <v>602.10050000000001</v>
      </c>
      <c r="B34" s="215" t="s">
        <v>37</v>
      </c>
      <c r="C34" s="216"/>
      <c r="D34" s="222">
        <v>0</v>
      </c>
      <c r="E34" s="211"/>
      <c r="F34" s="218">
        <v>0</v>
      </c>
      <c r="G34" s="211"/>
      <c r="H34" s="211">
        <f t="shared" si="6"/>
        <v>0</v>
      </c>
      <c r="I34" s="213"/>
      <c r="J34" s="213"/>
      <c r="K34" s="211">
        <f t="shared" si="7"/>
        <v>0</v>
      </c>
      <c r="L34" s="223">
        <f t="shared" si="8"/>
        <v>0</v>
      </c>
      <c r="M34" s="27"/>
      <c r="N34" s="27"/>
    </row>
    <row r="35" spans="1:14">
      <c r="A35" s="221">
        <v>602.10059999999999</v>
      </c>
      <c r="B35" s="215" t="s">
        <v>38</v>
      </c>
      <c r="C35" s="216"/>
      <c r="D35" s="222">
        <v>0</v>
      </c>
      <c r="E35" s="211"/>
      <c r="F35" s="218">
        <v>0</v>
      </c>
      <c r="G35" s="211"/>
      <c r="H35" s="211">
        <f t="shared" si="6"/>
        <v>0</v>
      </c>
      <c r="I35" s="213"/>
      <c r="J35" s="213"/>
      <c r="K35" s="211">
        <f t="shared" si="7"/>
        <v>0</v>
      </c>
      <c r="L35" s="223">
        <f t="shared" si="8"/>
        <v>0</v>
      </c>
      <c r="M35" s="27"/>
      <c r="N35" s="27"/>
    </row>
    <row r="36" spans="1:14">
      <c r="A36" s="221">
        <v>602.10069999999996</v>
      </c>
      <c r="B36" s="215" t="s">
        <v>39</v>
      </c>
      <c r="C36" s="216"/>
      <c r="D36" s="222">
        <v>0</v>
      </c>
      <c r="E36" s="211"/>
      <c r="F36" s="218">
        <v>0</v>
      </c>
      <c r="G36" s="211"/>
      <c r="H36" s="211">
        <f t="shared" si="6"/>
        <v>0</v>
      </c>
      <c r="I36" s="213"/>
      <c r="J36" s="213"/>
      <c r="K36" s="211">
        <f t="shared" si="7"/>
        <v>0</v>
      </c>
      <c r="L36" s="223">
        <f t="shared" si="8"/>
        <v>0</v>
      </c>
      <c r="M36" s="27"/>
      <c r="N36" s="27"/>
    </row>
    <row r="37" spans="1:14">
      <c r="A37" s="221">
        <v>602.10080000000005</v>
      </c>
      <c r="B37" s="215" t="s">
        <v>40</v>
      </c>
      <c r="C37" s="216"/>
      <c r="D37" s="222">
        <v>0</v>
      </c>
      <c r="E37" s="211"/>
      <c r="F37" s="218">
        <v>0</v>
      </c>
      <c r="G37" s="211"/>
      <c r="H37" s="211">
        <f t="shared" si="6"/>
        <v>0</v>
      </c>
      <c r="I37" s="213"/>
      <c r="J37" s="213"/>
      <c r="K37" s="211">
        <f t="shared" si="7"/>
        <v>0</v>
      </c>
      <c r="L37" s="223">
        <f t="shared" si="8"/>
        <v>0</v>
      </c>
      <c r="M37" s="27"/>
      <c r="N37" s="27"/>
    </row>
    <row r="38" spans="1:14">
      <c r="A38" s="221">
        <v>602.10090000000002</v>
      </c>
      <c r="B38" s="215" t="s">
        <v>41</v>
      </c>
      <c r="C38" s="216"/>
      <c r="D38" s="222">
        <v>0</v>
      </c>
      <c r="E38" s="211"/>
      <c r="F38" s="218">
        <v>0</v>
      </c>
      <c r="G38" s="211"/>
      <c r="H38" s="211">
        <f t="shared" si="6"/>
        <v>0</v>
      </c>
      <c r="I38" s="213"/>
      <c r="J38" s="213"/>
      <c r="K38" s="211">
        <f t="shared" si="7"/>
        <v>0</v>
      </c>
      <c r="L38" s="223">
        <f t="shared" si="8"/>
        <v>0</v>
      </c>
      <c r="M38" s="27"/>
      <c r="N38" s="27"/>
    </row>
    <row r="39" spans="1:14">
      <c r="A39" s="221">
        <v>602.101</v>
      </c>
      <c r="B39" s="215" t="s">
        <v>42</v>
      </c>
      <c r="C39" s="224"/>
      <c r="D39" s="222">
        <v>0</v>
      </c>
      <c r="E39" s="213"/>
      <c r="F39" s="212">
        <v>0</v>
      </c>
      <c r="G39" s="213"/>
      <c r="H39" s="211">
        <f t="shared" si="6"/>
        <v>0</v>
      </c>
      <c r="I39" s="213"/>
      <c r="J39" s="213"/>
      <c r="K39" s="211">
        <f t="shared" si="7"/>
        <v>0</v>
      </c>
      <c r="L39" s="223">
        <f t="shared" si="8"/>
        <v>0</v>
      </c>
      <c r="M39" s="26"/>
      <c r="N39" s="26"/>
    </row>
    <row r="40" spans="1:14">
      <c r="A40" s="221">
        <v>602.10109999999997</v>
      </c>
      <c r="B40" s="215" t="s">
        <v>43</v>
      </c>
      <c r="C40" s="224"/>
      <c r="D40" s="222">
        <v>0</v>
      </c>
      <c r="E40" s="213"/>
      <c r="F40" s="218">
        <v>0</v>
      </c>
      <c r="G40" s="213"/>
      <c r="H40" s="211">
        <f t="shared" si="6"/>
        <v>0</v>
      </c>
      <c r="I40" s="213"/>
      <c r="J40" s="213"/>
      <c r="K40" s="211">
        <f>H40</f>
        <v>0</v>
      </c>
      <c r="L40" s="223">
        <f t="shared" si="8"/>
        <v>0</v>
      </c>
      <c r="M40" s="27"/>
      <c r="N40" s="27"/>
    </row>
    <row r="41" spans="1:14">
      <c r="A41" s="221">
        <v>602.10990000000004</v>
      </c>
      <c r="B41" s="215" t="s">
        <v>44</v>
      </c>
      <c r="C41" s="225"/>
      <c r="D41" s="226">
        <v>1045</v>
      </c>
      <c r="E41" s="211"/>
      <c r="F41" s="218">
        <v>0</v>
      </c>
      <c r="G41" s="227"/>
      <c r="H41" s="211">
        <f t="shared" si="6"/>
        <v>0</v>
      </c>
      <c r="I41" s="213"/>
      <c r="J41" s="213"/>
      <c r="K41" s="211">
        <f t="shared" si="7"/>
        <v>0</v>
      </c>
      <c r="L41" s="223">
        <f t="shared" si="8"/>
        <v>0</v>
      </c>
      <c r="M41" s="27"/>
      <c r="N41" s="27"/>
    </row>
    <row r="42" spans="1:14">
      <c r="A42" s="228">
        <v>602.20000000000005</v>
      </c>
      <c r="B42" s="366" t="s">
        <v>45</v>
      </c>
      <c r="C42" s="367"/>
      <c r="D42" s="220">
        <f>D43+D44+D45+D46+D47+D48+D49+D50+D51+D52+D53+D54+D55+D56+D57+D58</f>
        <v>36462</v>
      </c>
      <c r="E42" s="220">
        <f t="shared" ref="E42:L42" si="9">E43+E44+E45+E46+E47+E48+E49+E50+E51+E52+E53+E54+E55+E56+E57+E58</f>
        <v>0</v>
      </c>
      <c r="F42" s="204">
        <f t="shared" si="9"/>
        <v>70772</v>
      </c>
      <c r="G42" s="220">
        <f t="shared" si="9"/>
        <v>0</v>
      </c>
      <c r="H42" s="220">
        <f t="shared" si="9"/>
        <v>74310.600000000006</v>
      </c>
      <c r="I42" s="220">
        <f t="shared" si="9"/>
        <v>0</v>
      </c>
      <c r="J42" s="220">
        <f t="shared" si="9"/>
        <v>0</v>
      </c>
      <c r="K42" s="220">
        <f t="shared" si="9"/>
        <v>78026.13</v>
      </c>
      <c r="L42" s="220">
        <f t="shared" si="9"/>
        <v>78026.13</v>
      </c>
      <c r="M42" s="27"/>
      <c r="N42" s="27"/>
    </row>
    <row r="43" spans="1:14">
      <c r="A43" s="221">
        <v>602.20010000000002</v>
      </c>
      <c r="B43" s="346" t="s">
        <v>46</v>
      </c>
      <c r="C43" s="347"/>
      <c r="D43" s="210">
        <v>3116</v>
      </c>
      <c r="E43" s="211"/>
      <c r="F43" s="218">
        <v>2500</v>
      </c>
      <c r="G43" s="211"/>
      <c r="H43" s="211">
        <f>F43+F43*0.05</f>
        <v>2625</v>
      </c>
      <c r="I43" s="211"/>
      <c r="J43" s="211"/>
      <c r="K43" s="211">
        <f t="shared" ref="K43:K66" si="10">H43+H43*0.05</f>
        <v>2756.25</v>
      </c>
      <c r="L43" s="214">
        <f t="shared" si="8"/>
        <v>2756.25</v>
      </c>
      <c r="M43" s="27"/>
      <c r="N43" s="27"/>
    </row>
    <row r="44" spans="1:14">
      <c r="A44" s="221">
        <v>602.20010000000002</v>
      </c>
      <c r="B44" s="346" t="s">
        <v>47</v>
      </c>
      <c r="C44" s="347"/>
      <c r="D44" s="210">
        <v>829</v>
      </c>
      <c r="E44" s="211"/>
      <c r="F44" s="218">
        <v>842</v>
      </c>
      <c r="G44" s="227"/>
      <c r="H44" s="211">
        <f t="shared" ref="H44:H58" si="11">F44+F44*0.05</f>
        <v>884.1</v>
      </c>
      <c r="I44" s="218"/>
      <c r="J44" s="218"/>
      <c r="K44" s="211">
        <f t="shared" si="10"/>
        <v>928.30500000000006</v>
      </c>
      <c r="L44" s="214">
        <f t="shared" si="8"/>
        <v>928.30500000000006</v>
      </c>
      <c r="M44" s="26"/>
      <c r="N44" s="26"/>
    </row>
    <row r="45" spans="1:14">
      <c r="A45" s="221">
        <v>602.2002</v>
      </c>
      <c r="B45" s="346" t="s">
        <v>48</v>
      </c>
      <c r="C45" s="347"/>
      <c r="D45" s="210">
        <v>201</v>
      </c>
      <c r="E45" s="211"/>
      <c r="F45" s="227">
        <v>200</v>
      </c>
      <c r="G45" s="227"/>
      <c r="H45" s="211">
        <f t="shared" si="11"/>
        <v>210</v>
      </c>
      <c r="I45" s="227"/>
      <c r="J45" s="227"/>
      <c r="K45" s="211">
        <f t="shared" si="10"/>
        <v>220.5</v>
      </c>
      <c r="L45" s="214">
        <f t="shared" si="8"/>
        <v>220.5</v>
      </c>
      <c r="M45" s="27"/>
      <c r="N45" s="27"/>
    </row>
    <row r="46" spans="1:14">
      <c r="A46" s="221">
        <v>602.2002</v>
      </c>
      <c r="B46" s="346" t="s">
        <v>49</v>
      </c>
      <c r="C46" s="347"/>
      <c r="D46" s="210">
        <v>137</v>
      </c>
      <c r="E46" s="211"/>
      <c r="F46" s="227">
        <v>140</v>
      </c>
      <c r="G46" s="227"/>
      <c r="H46" s="211">
        <f t="shared" si="11"/>
        <v>147</v>
      </c>
      <c r="I46" s="227"/>
      <c r="J46" s="227"/>
      <c r="K46" s="211">
        <f t="shared" si="10"/>
        <v>154.35</v>
      </c>
      <c r="L46" s="214">
        <f t="shared" si="8"/>
        <v>154.35</v>
      </c>
      <c r="M46" s="27"/>
      <c r="N46" s="27"/>
    </row>
    <row r="47" spans="1:14">
      <c r="A47" s="221">
        <v>602.20029999999997</v>
      </c>
      <c r="B47" s="346" t="s">
        <v>50</v>
      </c>
      <c r="C47" s="347"/>
      <c r="D47" s="210">
        <v>164</v>
      </c>
      <c r="E47" s="211"/>
      <c r="F47" s="218">
        <v>180</v>
      </c>
      <c r="G47" s="211"/>
      <c r="H47" s="211">
        <f t="shared" si="11"/>
        <v>189</v>
      </c>
      <c r="I47" s="213"/>
      <c r="J47" s="213"/>
      <c r="K47" s="211">
        <f t="shared" si="10"/>
        <v>198.45</v>
      </c>
      <c r="L47" s="214">
        <f t="shared" si="8"/>
        <v>198.45</v>
      </c>
      <c r="M47" s="26"/>
      <c r="N47" s="26"/>
    </row>
    <row r="48" spans="1:14">
      <c r="A48" s="221">
        <v>602.20029999999997</v>
      </c>
      <c r="B48" s="346" t="s">
        <v>51</v>
      </c>
      <c r="C48" s="347"/>
      <c r="D48" s="222">
        <v>0</v>
      </c>
      <c r="E48" s="211"/>
      <c r="F48" s="218"/>
      <c r="G48" s="211"/>
      <c r="H48" s="211">
        <f t="shared" si="11"/>
        <v>0</v>
      </c>
      <c r="I48" s="213"/>
      <c r="J48" s="213"/>
      <c r="K48" s="211">
        <f t="shared" si="10"/>
        <v>0</v>
      </c>
      <c r="L48" s="214">
        <f t="shared" ref="L48:L58" si="12">K48</f>
        <v>0</v>
      </c>
      <c r="M48" s="27"/>
      <c r="N48" s="27"/>
    </row>
    <row r="49" spans="1:14">
      <c r="A49" s="221">
        <v>602.20029999999997</v>
      </c>
      <c r="B49" s="346" t="s">
        <v>52</v>
      </c>
      <c r="C49" s="347"/>
      <c r="D49" s="222">
        <v>0</v>
      </c>
      <c r="E49" s="211"/>
      <c r="F49" s="218"/>
      <c r="G49" s="211"/>
      <c r="H49" s="211">
        <f t="shared" si="11"/>
        <v>0</v>
      </c>
      <c r="I49" s="213"/>
      <c r="J49" s="213"/>
      <c r="K49" s="211">
        <f t="shared" si="10"/>
        <v>0</v>
      </c>
      <c r="L49" s="214">
        <f t="shared" si="12"/>
        <v>0</v>
      </c>
      <c r="M49" s="27"/>
      <c r="N49" s="27"/>
    </row>
    <row r="50" spans="1:14">
      <c r="A50" s="221">
        <v>602.20039999999995</v>
      </c>
      <c r="B50" s="215" t="s">
        <v>53</v>
      </c>
      <c r="C50" s="216"/>
      <c r="D50" s="222">
        <v>0</v>
      </c>
      <c r="E50" s="211"/>
      <c r="F50" s="218">
        <v>0</v>
      </c>
      <c r="G50" s="211"/>
      <c r="H50" s="211">
        <f t="shared" si="11"/>
        <v>0</v>
      </c>
      <c r="I50" s="213"/>
      <c r="J50" s="213"/>
      <c r="K50" s="211">
        <f t="shared" si="10"/>
        <v>0</v>
      </c>
      <c r="L50" s="214">
        <f t="shared" si="12"/>
        <v>0</v>
      </c>
      <c r="M50" s="27"/>
      <c r="N50" s="27"/>
    </row>
    <row r="51" spans="1:14">
      <c r="A51" s="221">
        <v>602.20050000000003</v>
      </c>
      <c r="B51" s="346" t="s">
        <v>54</v>
      </c>
      <c r="C51" s="347"/>
      <c r="D51" s="222">
        <v>0</v>
      </c>
      <c r="E51" s="211"/>
      <c r="F51" s="218">
        <v>0</v>
      </c>
      <c r="G51" s="211"/>
      <c r="H51" s="211">
        <f t="shared" si="11"/>
        <v>0</v>
      </c>
      <c r="I51" s="213"/>
      <c r="J51" s="213"/>
      <c r="K51" s="211">
        <f t="shared" si="10"/>
        <v>0</v>
      </c>
      <c r="L51" s="214">
        <f t="shared" si="12"/>
        <v>0</v>
      </c>
      <c r="M51" s="27"/>
      <c r="N51" s="27"/>
    </row>
    <row r="52" spans="1:14">
      <c r="A52" s="221">
        <v>602.20060000000001</v>
      </c>
      <c r="B52" s="215" t="s">
        <v>55</v>
      </c>
      <c r="C52" s="216"/>
      <c r="D52" s="222">
        <v>0</v>
      </c>
      <c r="E52" s="211"/>
      <c r="F52" s="218">
        <v>0</v>
      </c>
      <c r="G52" s="211"/>
      <c r="H52" s="211">
        <f t="shared" si="11"/>
        <v>0</v>
      </c>
      <c r="I52" s="213"/>
      <c r="J52" s="213"/>
      <c r="K52" s="211">
        <f t="shared" si="10"/>
        <v>0</v>
      </c>
      <c r="L52" s="214">
        <f t="shared" si="12"/>
        <v>0</v>
      </c>
      <c r="M52" s="27"/>
      <c r="N52" s="27"/>
    </row>
    <row r="53" spans="1:14">
      <c r="A53" s="221">
        <v>602.20069999999998</v>
      </c>
      <c r="B53" s="346" t="s">
        <v>56</v>
      </c>
      <c r="C53" s="347"/>
      <c r="D53" s="222">
        <v>0</v>
      </c>
      <c r="E53" s="211"/>
      <c r="F53" s="218">
        <v>0</v>
      </c>
      <c r="G53" s="211"/>
      <c r="H53" s="211">
        <f t="shared" si="11"/>
        <v>0</v>
      </c>
      <c r="I53" s="213"/>
      <c r="J53" s="213"/>
      <c r="K53" s="211">
        <f t="shared" si="10"/>
        <v>0</v>
      </c>
      <c r="L53" s="214">
        <f t="shared" si="12"/>
        <v>0</v>
      </c>
      <c r="M53" s="26"/>
      <c r="N53" s="26"/>
    </row>
    <row r="54" spans="1:14">
      <c r="A54" s="221">
        <v>602.20079999999996</v>
      </c>
      <c r="B54" s="215" t="s">
        <v>57</v>
      </c>
      <c r="C54" s="216"/>
      <c r="D54" s="210">
        <v>4188</v>
      </c>
      <c r="E54" s="211"/>
      <c r="F54" s="212">
        <v>4534</v>
      </c>
      <c r="G54" s="211"/>
      <c r="H54" s="211">
        <f t="shared" si="11"/>
        <v>4760.7</v>
      </c>
      <c r="I54" s="213"/>
      <c r="J54" s="213"/>
      <c r="K54" s="211">
        <f t="shared" si="10"/>
        <v>4998.7349999999997</v>
      </c>
      <c r="L54" s="214">
        <f t="shared" si="12"/>
        <v>4998.7349999999997</v>
      </c>
      <c r="M54" s="27"/>
      <c r="N54" s="27"/>
    </row>
    <row r="55" spans="1:14">
      <c r="A55" s="221">
        <v>602.20090000000005</v>
      </c>
      <c r="B55" s="215" t="s">
        <v>58</v>
      </c>
      <c r="C55" s="216"/>
      <c r="D55" s="222">
        <v>0</v>
      </c>
      <c r="E55" s="211"/>
      <c r="F55" s="218">
        <v>0</v>
      </c>
      <c r="G55" s="211"/>
      <c r="H55" s="211">
        <f t="shared" si="11"/>
        <v>0</v>
      </c>
      <c r="I55" s="213"/>
      <c r="J55" s="213"/>
      <c r="K55" s="211">
        <f t="shared" si="10"/>
        <v>0</v>
      </c>
      <c r="L55" s="214">
        <f t="shared" si="12"/>
        <v>0</v>
      </c>
      <c r="M55" s="27"/>
      <c r="N55" s="27"/>
    </row>
    <row r="56" spans="1:14">
      <c r="A56" s="221">
        <v>602.20100000000002</v>
      </c>
      <c r="B56" s="215" t="s">
        <v>59</v>
      </c>
      <c r="C56" s="216"/>
      <c r="D56" s="210">
        <v>24053</v>
      </c>
      <c r="E56" s="211"/>
      <c r="F56" s="212">
        <v>24448</v>
      </c>
      <c r="G56" s="227"/>
      <c r="H56" s="211">
        <f t="shared" si="11"/>
        <v>25670.400000000001</v>
      </c>
      <c r="I56" s="218"/>
      <c r="J56" s="218"/>
      <c r="K56" s="211">
        <f t="shared" si="10"/>
        <v>26953.920000000002</v>
      </c>
      <c r="L56" s="229">
        <f t="shared" si="12"/>
        <v>26953.920000000002</v>
      </c>
      <c r="M56" s="45"/>
      <c r="N56" s="46"/>
    </row>
    <row r="57" spans="1:14">
      <c r="A57" s="221">
        <v>602.2011</v>
      </c>
      <c r="B57" s="215" t="s">
        <v>60</v>
      </c>
      <c r="C57" s="216"/>
      <c r="D57" s="222">
        <v>0</v>
      </c>
      <c r="E57" s="211"/>
      <c r="F57" s="218">
        <v>0</v>
      </c>
      <c r="G57" s="211"/>
      <c r="H57" s="211">
        <f t="shared" si="11"/>
        <v>0</v>
      </c>
      <c r="I57" s="213"/>
      <c r="J57" s="213"/>
      <c r="K57" s="211">
        <f t="shared" si="10"/>
        <v>0</v>
      </c>
      <c r="L57" s="214">
        <f t="shared" si="12"/>
        <v>0</v>
      </c>
      <c r="M57" s="27"/>
      <c r="N57" s="27"/>
    </row>
    <row r="58" spans="1:14">
      <c r="A58" s="221">
        <v>602.20989999999995</v>
      </c>
      <c r="B58" s="346" t="s">
        <v>135</v>
      </c>
      <c r="C58" s="347"/>
      <c r="D58" s="210">
        <v>3774</v>
      </c>
      <c r="E58" s="211"/>
      <c r="F58" s="218">
        <v>37928</v>
      </c>
      <c r="G58" s="211"/>
      <c r="H58" s="211">
        <f t="shared" si="11"/>
        <v>39824.400000000001</v>
      </c>
      <c r="I58" s="213"/>
      <c r="J58" s="213"/>
      <c r="K58" s="211">
        <f t="shared" si="10"/>
        <v>41815.620000000003</v>
      </c>
      <c r="L58" s="214">
        <f t="shared" si="12"/>
        <v>41815.620000000003</v>
      </c>
      <c r="M58" s="26"/>
      <c r="N58" s="26"/>
    </row>
    <row r="59" spans="1:14">
      <c r="A59" s="228">
        <v>602.29999999999995</v>
      </c>
      <c r="B59" s="348" t="s">
        <v>61</v>
      </c>
      <c r="C59" s="349"/>
      <c r="D59" s="220">
        <f>D60+D61+D62+D63</f>
        <v>6853</v>
      </c>
      <c r="E59" s="205"/>
      <c r="F59" s="206">
        <f t="shared" ref="F59:L59" si="13">F60+F61+F62+F63</f>
        <v>15544</v>
      </c>
      <c r="G59" s="205"/>
      <c r="H59" s="207">
        <f t="shared" si="13"/>
        <v>3121.8</v>
      </c>
      <c r="I59" s="205"/>
      <c r="J59" s="205"/>
      <c r="K59" s="207">
        <f t="shared" si="13"/>
        <v>10508.189999999999</v>
      </c>
      <c r="L59" s="208">
        <f t="shared" si="13"/>
        <v>10508.189999999999</v>
      </c>
      <c r="M59" s="27"/>
      <c r="N59" s="27"/>
    </row>
    <row r="60" spans="1:14">
      <c r="A60" s="230">
        <v>602.30999999999995</v>
      </c>
      <c r="B60" s="346" t="s">
        <v>62</v>
      </c>
      <c r="C60" s="347"/>
      <c r="D60" s="210">
        <v>3937</v>
      </c>
      <c r="E60" s="211"/>
      <c r="F60" s="212">
        <v>13536</v>
      </c>
      <c r="G60" s="211"/>
      <c r="H60" s="211">
        <v>0</v>
      </c>
      <c r="I60" s="213"/>
      <c r="J60" s="213"/>
      <c r="K60" s="211">
        <f>6886+6886*0.05</f>
        <v>7230.3</v>
      </c>
      <c r="L60" s="214">
        <f>K60</f>
        <v>7230.3</v>
      </c>
      <c r="M60" s="27"/>
      <c r="N60" s="27"/>
    </row>
    <row r="61" spans="1:14">
      <c r="A61" s="230">
        <v>602.32000000000005</v>
      </c>
      <c r="B61" s="215" t="s">
        <v>63</v>
      </c>
      <c r="C61" s="224"/>
      <c r="D61" s="210">
        <v>1259</v>
      </c>
      <c r="E61" s="213"/>
      <c r="F61" s="212">
        <v>0</v>
      </c>
      <c r="G61" s="213"/>
      <c r="H61" s="211">
        <v>1200</v>
      </c>
      <c r="I61" s="213"/>
      <c r="J61" s="213"/>
      <c r="K61" s="211">
        <f t="shared" si="10"/>
        <v>1260</v>
      </c>
      <c r="L61" s="214">
        <f t="shared" ref="L61:L63" si="14">K61</f>
        <v>1260</v>
      </c>
      <c r="M61" s="27"/>
      <c r="N61" s="27"/>
    </row>
    <row r="62" spans="1:14">
      <c r="A62" s="230">
        <v>602.33000000000004</v>
      </c>
      <c r="B62" s="215" t="s">
        <v>64</v>
      </c>
      <c r="C62" s="224"/>
      <c r="D62" s="210">
        <v>937</v>
      </c>
      <c r="E62" s="213"/>
      <c r="F62" s="212">
        <v>916</v>
      </c>
      <c r="G62" s="213"/>
      <c r="H62" s="211">
        <f t="shared" ref="H62" si="15">F62+F62*0.05</f>
        <v>961.8</v>
      </c>
      <c r="I62" s="213"/>
      <c r="J62" s="213"/>
      <c r="K62" s="211">
        <f t="shared" si="10"/>
        <v>1009.89</v>
      </c>
      <c r="L62" s="214">
        <f t="shared" si="14"/>
        <v>1009.89</v>
      </c>
      <c r="M62" s="27"/>
      <c r="N62" s="27"/>
    </row>
    <row r="63" spans="1:14">
      <c r="A63" s="230">
        <v>602.39</v>
      </c>
      <c r="B63" s="215" t="s">
        <v>65</v>
      </c>
      <c r="C63" s="224"/>
      <c r="D63" s="210">
        <v>720</v>
      </c>
      <c r="E63" s="213"/>
      <c r="F63" s="212">
        <v>1092</v>
      </c>
      <c r="G63" s="213"/>
      <c r="H63" s="211">
        <v>960</v>
      </c>
      <c r="I63" s="213"/>
      <c r="J63" s="213"/>
      <c r="K63" s="211">
        <f t="shared" si="10"/>
        <v>1008</v>
      </c>
      <c r="L63" s="214">
        <f t="shared" si="14"/>
        <v>1008</v>
      </c>
      <c r="M63" s="27"/>
      <c r="N63" s="27"/>
    </row>
    <row r="64" spans="1:14">
      <c r="A64" s="228">
        <v>602.4</v>
      </c>
      <c r="B64" s="348" t="s">
        <v>66</v>
      </c>
      <c r="C64" s="349"/>
      <c r="D64" s="220">
        <f>D65+D66</f>
        <v>16984</v>
      </c>
      <c r="E64" s="205"/>
      <c r="F64" s="206">
        <f t="shared" ref="F64:L64" si="16">F65+F66</f>
        <v>15396</v>
      </c>
      <c r="G64" s="205"/>
      <c r="H64" s="207">
        <f t="shared" si="16"/>
        <v>16165.8</v>
      </c>
      <c r="I64" s="205"/>
      <c r="J64" s="205"/>
      <c r="K64" s="207">
        <f t="shared" si="16"/>
        <v>16974.09</v>
      </c>
      <c r="L64" s="208">
        <f t="shared" si="16"/>
        <v>16974.09</v>
      </c>
      <c r="M64" s="27"/>
      <c r="N64" s="27"/>
    </row>
    <row r="65" spans="1:14">
      <c r="A65" s="230">
        <v>602.4</v>
      </c>
      <c r="B65" s="346" t="s">
        <v>67</v>
      </c>
      <c r="C65" s="347"/>
      <c r="D65" s="210">
        <v>15811</v>
      </c>
      <c r="E65" s="213"/>
      <c r="F65" s="212">
        <v>11896</v>
      </c>
      <c r="G65" s="218"/>
      <c r="H65" s="218">
        <f>F65+F65*0.05</f>
        <v>12490.8</v>
      </c>
      <c r="I65" s="218"/>
      <c r="J65" s="218"/>
      <c r="K65" s="211">
        <f t="shared" si="10"/>
        <v>13115.34</v>
      </c>
      <c r="L65" s="231">
        <f>K65</f>
        <v>13115.34</v>
      </c>
      <c r="M65" s="27"/>
      <c r="N65" s="27"/>
    </row>
    <row r="66" spans="1:14">
      <c r="A66" s="232">
        <v>602.41</v>
      </c>
      <c r="B66" s="346" t="s">
        <v>68</v>
      </c>
      <c r="C66" s="347"/>
      <c r="D66" s="210">
        <v>1173</v>
      </c>
      <c r="E66" s="213"/>
      <c r="F66" s="212">
        <v>3500</v>
      </c>
      <c r="G66" s="218"/>
      <c r="H66" s="218">
        <f>F66+F66*0.05</f>
        <v>3675</v>
      </c>
      <c r="I66" s="218"/>
      <c r="J66" s="218"/>
      <c r="K66" s="211">
        <f t="shared" si="10"/>
        <v>3858.75</v>
      </c>
      <c r="L66" s="231">
        <f>K66</f>
        <v>3858.75</v>
      </c>
      <c r="M66" s="27"/>
      <c r="N66" s="27"/>
    </row>
    <row r="67" spans="1:14">
      <c r="A67" s="228">
        <v>602.5</v>
      </c>
      <c r="B67" s="348" t="s">
        <v>163</v>
      </c>
      <c r="C67" s="349"/>
      <c r="D67" s="220">
        <f>D68+D69+D70+D71+D72+D73+D75</f>
        <v>6710</v>
      </c>
      <c r="E67" s="205"/>
      <c r="F67" s="206">
        <f t="shared" ref="F67:L67" si="17">F68+F69+F70+F71+F72+F73+F75</f>
        <v>7825</v>
      </c>
      <c r="G67" s="233"/>
      <c r="H67" s="206">
        <f t="shared" si="17"/>
        <v>14136.95</v>
      </c>
      <c r="I67" s="233"/>
      <c r="J67" s="233"/>
      <c r="K67" s="206">
        <f t="shared" si="17"/>
        <v>14843.797500000001</v>
      </c>
      <c r="L67" s="234">
        <f t="shared" si="17"/>
        <v>14843.797500000001</v>
      </c>
      <c r="M67" s="27"/>
      <c r="N67" s="27"/>
    </row>
    <row r="68" spans="1:14">
      <c r="A68" s="235">
        <v>602.51</v>
      </c>
      <c r="B68" s="215" t="s">
        <v>69</v>
      </c>
      <c r="C68" s="224"/>
      <c r="D68" s="222"/>
      <c r="E68" s="213"/>
      <c r="F68" s="218">
        <v>0</v>
      </c>
      <c r="G68" s="218"/>
      <c r="H68" s="218"/>
      <c r="I68" s="218"/>
      <c r="J68" s="218"/>
      <c r="K68" s="218">
        <f>H68</f>
        <v>0</v>
      </c>
      <c r="L68" s="231">
        <f>K68</f>
        <v>0</v>
      </c>
    </row>
    <row r="69" spans="1:14">
      <c r="A69" s="232">
        <v>602.52</v>
      </c>
      <c r="B69" s="215" t="s">
        <v>70</v>
      </c>
      <c r="C69" s="224"/>
      <c r="D69" s="236">
        <v>1272</v>
      </c>
      <c r="E69" s="213"/>
      <c r="F69" s="212">
        <v>1138</v>
      </c>
      <c r="G69" s="218"/>
      <c r="H69" s="218">
        <f t="shared" ref="H69:H81" si="18">F69+F69*0.05</f>
        <v>1194.9000000000001</v>
      </c>
      <c r="I69" s="218"/>
      <c r="J69" s="218"/>
      <c r="K69" s="218">
        <f t="shared" ref="K69:K81" si="19">H69+H69*0.05</f>
        <v>1254.645</v>
      </c>
      <c r="L69" s="231">
        <f t="shared" ref="L69:L81" si="20">K69</f>
        <v>1254.645</v>
      </c>
    </row>
    <row r="70" spans="1:14">
      <c r="A70" s="237">
        <v>602.53</v>
      </c>
      <c r="B70" s="215" t="s">
        <v>71</v>
      </c>
      <c r="C70" s="224"/>
      <c r="D70" s="210">
        <v>75</v>
      </c>
      <c r="E70" s="213"/>
      <c r="F70" s="212"/>
      <c r="G70" s="218"/>
      <c r="H70" s="218">
        <v>2200</v>
      </c>
      <c r="I70" s="218"/>
      <c r="J70" s="218"/>
      <c r="K70" s="218">
        <f t="shared" si="19"/>
        <v>2310</v>
      </c>
      <c r="L70" s="231">
        <f t="shared" si="20"/>
        <v>2310</v>
      </c>
    </row>
    <row r="71" spans="1:14">
      <c r="A71" s="237">
        <v>602.54</v>
      </c>
      <c r="B71" s="215" t="s">
        <v>72</v>
      </c>
      <c r="C71" s="224"/>
      <c r="D71" s="222">
        <v>10</v>
      </c>
      <c r="E71" s="213"/>
      <c r="F71" s="218">
        <v>118</v>
      </c>
      <c r="G71" s="218"/>
      <c r="H71" s="218">
        <f t="shared" si="18"/>
        <v>123.9</v>
      </c>
      <c r="I71" s="218"/>
      <c r="J71" s="218"/>
      <c r="K71" s="218">
        <f t="shared" si="19"/>
        <v>130.095</v>
      </c>
      <c r="L71" s="231">
        <f t="shared" si="20"/>
        <v>130.095</v>
      </c>
    </row>
    <row r="72" spans="1:14">
      <c r="A72" s="232">
        <v>602.54999999999995</v>
      </c>
      <c r="B72" s="215" t="s">
        <v>73</v>
      </c>
      <c r="C72" s="224"/>
      <c r="D72" s="210">
        <v>1750</v>
      </c>
      <c r="E72" s="213"/>
      <c r="F72" s="212">
        <v>2303</v>
      </c>
      <c r="G72" s="218"/>
      <c r="H72" s="218">
        <f t="shared" si="18"/>
        <v>2418.15</v>
      </c>
      <c r="I72" s="218"/>
      <c r="J72" s="218"/>
      <c r="K72" s="218">
        <f t="shared" si="19"/>
        <v>2539.0574999999999</v>
      </c>
      <c r="L72" s="231">
        <f t="shared" si="20"/>
        <v>2539.0574999999999</v>
      </c>
    </row>
    <row r="73" spans="1:14">
      <c r="A73" s="232">
        <v>602.55999999999995</v>
      </c>
      <c r="B73" s="215" t="s">
        <v>74</v>
      </c>
      <c r="C73" s="224"/>
      <c r="D73" s="210">
        <v>2763</v>
      </c>
      <c r="E73" s="218"/>
      <c r="F73" s="212">
        <v>3162</v>
      </c>
      <c r="G73" s="218"/>
      <c r="H73" s="218">
        <v>7000</v>
      </c>
      <c r="I73" s="218"/>
      <c r="J73" s="218"/>
      <c r="K73" s="218">
        <f t="shared" si="19"/>
        <v>7350</v>
      </c>
      <c r="L73" s="231">
        <f t="shared" si="20"/>
        <v>7350</v>
      </c>
      <c r="M73" s="63"/>
      <c r="N73" s="45"/>
    </row>
    <row r="74" spans="1:14">
      <c r="A74" s="237">
        <v>602.57000000000005</v>
      </c>
      <c r="B74" s="215" t="s">
        <v>75</v>
      </c>
      <c r="C74" s="224"/>
      <c r="D74" s="222">
        <v>0</v>
      </c>
      <c r="E74" s="213"/>
      <c r="F74" s="218">
        <v>0</v>
      </c>
      <c r="G74" s="218"/>
      <c r="H74" s="218">
        <f t="shared" si="18"/>
        <v>0</v>
      </c>
      <c r="I74" s="218"/>
      <c r="J74" s="218"/>
      <c r="K74" s="218">
        <f t="shared" si="19"/>
        <v>0</v>
      </c>
      <c r="L74" s="231">
        <f t="shared" si="20"/>
        <v>0</v>
      </c>
      <c r="N74" s="27"/>
    </row>
    <row r="75" spans="1:14">
      <c r="A75" s="237">
        <v>602.58000000000004</v>
      </c>
      <c r="B75" s="215" t="s">
        <v>164</v>
      </c>
      <c r="C75" s="224"/>
      <c r="D75" s="210">
        <v>840</v>
      </c>
      <c r="E75" s="213"/>
      <c r="F75" s="212">
        <v>1104</v>
      </c>
      <c r="G75" s="213"/>
      <c r="H75" s="218">
        <v>1200</v>
      </c>
      <c r="I75" s="213"/>
      <c r="J75" s="213"/>
      <c r="K75" s="218">
        <f t="shared" si="19"/>
        <v>1260</v>
      </c>
      <c r="L75" s="231">
        <f t="shared" si="20"/>
        <v>1260</v>
      </c>
      <c r="N75" s="25"/>
    </row>
    <row r="76" spans="1:14">
      <c r="A76" s="228">
        <v>602.6</v>
      </c>
      <c r="B76" s="238" t="s">
        <v>165</v>
      </c>
      <c r="C76" s="239"/>
      <c r="D76" s="220">
        <f>D77+D78+D79+D80+D81</f>
        <v>9965</v>
      </c>
      <c r="E76" s="220"/>
      <c r="F76" s="204">
        <f t="shared" ref="F76" si="21">F77+F78+F79+F80+F81</f>
        <v>9161</v>
      </c>
      <c r="G76" s="220"/>
      <c r="H76" s="220">
        <f t="shared" ref="H76" si="22">H77+H78+H79+H80+H81</f>
        <v>9619.0499999999993</v>
      </c>
      <c r="I76" s="220"/>
      <c r="J76" s="220"/>
      <c r="K76" s="220">
        <f t="shared" ref="K76" si="23">K77+K78+K79+K80+K81</f>
        <v>10100.002499999999</v>
      </c>
      <c r="L76" s="220">
        <f t="shared" ref="L76" si="24">L77+L78+L79+L80+L81</f>
        <v>10100.002499999999</v>
      </c>
      <c r="N76" s="25"/>
    </row>
    <row r="77" spans="1:14" ht="14.25" customHeight="1">
      <c r="A77" s="237">
        <v>602.61</v>
      </c>
      <c r="B77" s="215" t="s">
        <v>76</v>
      </c>
      <c r="C77" s="224"/>
      <c r="D77" s="222">
        <v>0</v>
      </c>
      <c r="E77" s="213"/>
      <c r="F77" s="218">
        <v>0</v>
      </c>
      <c r="G77" s="213"/>
      <c r="H77" s="218">
        <f t="shared" si="18"/>
        <v>0</v>
      </c>
      <c r="I77" s="213"/>
      <c r="J77" s="213"/>
      <c r="K77" s="218">
        <f t="shared" si="19"/>
        <v>0</v>
      </c>
      <c r="L77" s="231">
        <f t="shared" si="20"/>
        <v>0</v>
      </c>
      <c r="N77" s="25"/>
    </row>
    <row r="78" spans="1:14">
      <c r="A78" s="237">
        <v>602.62</v>
      </c>
      <c r="B78" s="215" t="s">
        <v>77</v>
      </c>
      <c r="C78" s="224"/>
      <c r="D78" s="222"/>
      <c r="E78" s="213"/>
      <c r="F78" s="218">
        <v>0</v>
      </c>
      <c r="G78" s="213"/>
      <c r="H78" s="218">
        <f t="shared" si="18"/>
        <v>0</v>
      </c>
      <c r="I78" s="213"/>
      <c r="J78" s="213"/>
      <c r="K78" s="218">
        <f t="shared" si="19"/>
        <v>0</v>
      </c>
      <c r="L78" s="231">
        <f t="shared" si="20"/>
        <v>0</v>
      </c>
      <c r="N78" s="29"/>
    </row>
    <row r="79" spans="1:14">
      <c r="A79" s="237">
        <v>602.63</v>
      </c>
      <c r="B79" s="215" t="s">
        <v>78</v>
      </c>
      <c r="C79" s="224"/>
      <c r="D79" s="222">
        <v>120</v>
      </c>
      <c r="E79" s="213"/>
      <c r="F79" s="218">
        <v>120</v>
      </c>
      <c r="G79" s="213"/>
      <c r="H79" s="218">
        <f t="shared" si="18"/>
        <v>126</v>
      </c>
      <c r="I79" s="213"/>
      <c r="J79" s="213"/>
      <c r="K79" s="218">
        <f t="shared" si="19"/>
        <v>132.30000000000001</v>
      </c>
      <c r="L79" s="231">
        <f t="shared" si="20"/>
        <v>132.30000000000001</v>
      </c>
      <c r="N79" s="25"/>
    </row>
    <row r="80" spans="1:14">
      <c r="A80" s="209">
        <v>602.64</v>
      </c>
      <c r="B80" s="215" t="s">
        <v>79</v>
      </c>
      <c r="C80" s="224"/>
      <c r="D80" s="222">
        <v>9845</v>
      </c>
      <c r="E80" s="213"/>
      <c r="F80" s="218">
        <v>9041</v>
      </c>
      <c r="G80" s="213"/>
      <c r="H80" s="218">
        <f t="shared" si="18"/>
        <v>9493.0499999999993</v>
      </c>
      <c r="I80" s="213"/>
      <c r="J80" s="213"/>
      <c r="K80" s="218">
        <f t="shared" si="19"/>
        <v>9967.7024999999994</v>
      </c>
      <c r="L80" s="231">
        <f t="shared" si="20"/>
        <v>9967.7024999999994</v>
      </c>
      <c r="N80" s="25"/>
    </row>
    <row r="81" spans="1:14" ht="12.75" customHeight="1">
      <c r="A81" s="240">
        <v>602.69000000000005</v>
      </c>
      <c r="B81" s="215" t="s">
        <v>80</v>
      </c>
      <c r="C81" s="224"/>
      <c r="D81" s="222">
        <v>0</v>
      </c>
      <c r="E81" s="213"/>
      <c r="F81" s="218">
        <v>0</v>
      </c>
      <c r="G81" s="213"/>
      <c r="H81" s="218">
        <f t="shared" si="18"/>
        <v>0</v>
      </c>
      <c r="I81" s="213"/>
      <c r="J81" s="213"/>
      <c r="K81" s="218">
        <f t="shared" si="19"/>
        <v>0</v>
      </c>
      <c r="L81" s="231">
        <f t="shared" si="20"/>
        <v>0</v>
      </c>
      <c r="N81" s="25"/>
    </row>
    <row r="82" spans="1:14">
      <c r="A82" s="241">
        <v>602.70000000000005</v>
      </c>
      <c r="B82" s="242" t="s">
        <v>166</v>
      </c>
      <c r="C82" s="239"/>
      <c r="D82" s="220">
        <f>D83+D84+D85+D86+D87+D88</f>
        <v>1322</v>
      </c>
      <c r="E82" s="205"/>
      <c r="F82" s="206">
        <f t="shared" ref="F82:L82" si="25">F83+F84+F85+F86+F87+F88</f>
        <v>500</v>
      </c>
      <c r="G82" s="205"/>
      <c r="H82" s="207">
        <f t="shared" si="25"/>
        <v>1000</v>
      </c>
      <c r="I82" s="205"/>
      <c r="J82" s="205"/>
      <c r="K82" s="207">
        <f t="shared" si="25"/>
        <v>1050</v>
      </c>
      <c r="L82" s="208">
        <f t="shared" si="25"/>
        <v>1102.5</v>
      </c>
      <c r="N82" s="29"/>
    </row>
    <row r="83" spans="1:14">
      <c r="A83" s="240">
        <v>602.71</v>
      </c>
      <c r="B83" s="215" t="s">
        <v>81</v>
      </c>
      <c r="C83" s="224"/>
      <c r="D83" s="222">
        <v>0</v>
      </c>
      <c r="E83" s="213"/>
      <c r="F83" s="218">
        <v>0</v>
      </c>
      <c r="G83" s="213"/>
      <c r="H83" s="213">
        <f>F83+F83*0.05</f>
        <v>0</v>
      </c>
      <c r="I83" s="213"/>
      <c r="J83" s="213"/>
      <c r="K83" s="213">
        <f>H83</f>
        <v>0</v>
      </c>
      <c r="L83" s="223">
        <f>K83</f>
        <v>0</v>
      </c>
      <c r="N83" s="25"/>
    </row>
    <row r="84" spans="1:14">
      <c r="A84" s="240">
        <v>602.72</v>
      </c>
      <c r="B84" s="215" t="s">
        <v>82</v>
      </c>
      <c r="C84" s="224"/>
      <c r="D84" s="222">
        <v>0</v>
      </c>
      <c r="E84" s="213"/>
      <c r="F84" s="218">
        <v>0</v>
      </c>
      <c r="G84" s="213"/>
      <c r="H84" s="213">
        <f t="shared" ref="H84:H88" si="26">F84+F84*0.05</f>
        <v>0</v>
      </c>
      <c r="I84" s="213"/>
      <c r="J84" s="213"/>
      <c r="K84" s="213">
        <f t="shared" ref="K84:K91" si="27">H84</f>
        <v>0</v>
      </c>
      <c r="L84" s="223">
        <f t="shared" ref="L84:L91" si="28">K84</f>
        <v>0</v>
      </c>
      <c r="N84" s="29"/>
    </row>
    <row r="85" spans="1:14">
      <c r="A85" s="240">
        <v>602.73</v>
      </c>
      <c r="B85" s="215" t="s">
        <v>83</v>
      </c>
      <c r="C85" s="224"/>
      <c r="D85" s="222">
        <v>0</v>
      </c>
      <c r="E85" s="213"/>
      <c r="F85" s="218">
        <v>0</v>
      </c>
      <c r="G85" s="213"/>
      <c r="H85" s="213">
        <f t="shared" si="26"/>
        <v>0</v>
      </c>
      <c r="I85" s="213"/>
      <c r="J85" s="213"/>
      <c r="K85" s="213">
        <f t="shared" si="27"/>
        <v>0</v>
      </c>
      <c r="L85" s="223">
        <f t="shared" si="28"/>
        <v>0</v>
      </c>
      <c r="N85" s="29"/>
    </row>
    <row r="86" spans="1:14">
      <c r="A86" s="240">
        <v>602.74</v>
      </c>
      <c r="B86" s="215" t="s">
        <v>84</v>
      </c>
      <c r="C86" s="224"/>
      <c r="D86" s="210">
        <v>972</v>
      </c>
      <c r="E86" s="213"/>
      <c r="F86" s="212">
        <v>500</v>
      </c>
      <c r="G86" s="213"/>
      <c r="H86" s="213">
        <v>1000</v>
      </c>
      <c r="I86" s="218"/>
      <c r="J86" s="218"/>
      <c r="K86" s="213">
        <f>H86+H86*0.05</f>
        <v>1050</v>
      </c>
      <c r="L86" s="223">
        <f>K86+K86*0.05</f>
        <v>1102.5</v>
      </c>
      <c r="N86" s="29"/>
    </row>
    <row r="87" spans="1:14">
      <c r="A87" s="240">
        <v>602.75</v>
      </c>
      <c r="B87" s="215" t="s">
        <v>85</v>
      </c>
      <c r="C87" s="224"/>
      <c r="D87" s="222">
        <v>350</v>
      </c>
      <c r="E87" s="213"/>
      <c r="F87" s="212">
        <v>0</v>
      </c>
      <c r="G87" s="213"/>
      <c r="H87" s="213">
        <f t="shared" si="26"/>
        <v>0</v>
      </c>
      <c r="I87" s="218"/>
      <c r="J87" s="218"/>
      <c r="K87" s="213">
        <f t="shared" si="27"/>
        <v>0</v>
      </c>
      <c r="L87" s="223">
        <f t="shared" si="28"/>
        <v>0</v>
      </c>
      <c r="N87" s="25"/>
    </row>
    <row r="88" spans="1:14">
      <c r="A88" s="240">
        <v>602.79</v>
      </c>
      <c r="B88" s="215" t="s">
        <v>86</v>
      </c>
      <c r="C88" s="224"/>
      <c r="D88" s="222">
        <v>0</v>
      </c>
      <c r="E88" s="213"/>
      <c r="F88" s="218">
        <v>0</v>
      </c>
      <c r="G88" s="213"/>
      <c r="H88" s="213">
        <f t="shared" si="26"/>
        <v>0</v>
      </c>
      <c r="I88" s="213"/>
      <c r="J88" s="213"/>
      <c r="K88" s="213">
        <f t="shared" si="27"/>
        <v>0</v>
      </c>
      <c r="L88" s="223">
        <f t="shared" si="28"/>
        <v>0</v>
      </c>
      <c r="N88" s="25"/>
    </row>
    <row r="89" spans="1:14">
      <c r="A89" s="241">
        <v>602.79999999999995</v>
      </c>
      <c r="B89" s="243" t="s">
        <v>87</v>
      </c>
      <c r="C89" s="239"/>
      <c r="D89" s="220">
        <f>D90+D91</f>
        <v>70</v>
      </c>
      <c r="E89" s="207"/>
      <c r="F89" s="206">
        <f>F90+F91</f>
        <v>0</v>
      </c>
      <c r="G89" s="207"/>
      <c r="H89" s="207">
        <f>H90+H91</f>
        <v>6000</v>
      </c>
      <c r="I89" s="207"/>
      <c r="J89" s="207"/>
      <c r="K89" s="244">
        <f>K90+K91</f>
        <v>6000</v>
      </c>
      <c r="L89" s="245">
        <f t="shared" si="28"/>
        <v>6000</v>
      </c>
      <c r="N89" s="29"/>
    </row>
    <row r="90" spans="1:14">
      <c r="A90" s="240">
        <v>602.80999999999995</v>
      </c>
      <c r="B90" s="215" t="s">
        <v>88</v>
      </c>
      <c r="C90" s="224"/>
      <c r="D90" s="217">
        <v>70</v>
      </c>
      <c r="E90" s="218"/>
      <c r="F90" s="218">
        <v>0</v>
      </c>
      <c r="G90" s="218"/>
      <c r="H90" s="218">
        <v>6000</v>
      </c>
      <c r="I90" s="218"/>
      <c r="J90" s="218"/>
      <c r="K90" s="227">
        <v>6000</v>
      </c>
      <c r="L90" s="229">
        <v>6000</v>
      </c>
      <c r="N90" s="29"/>
    </row>
    <row r="91" spans="1:14">
      <c r="A91" s="240">
        <v>602.82000000000005</v>
      </c>
      <c r="B91" s="215" t="s">
        <v>89</v>
      </c>
      <c r="C91" s="224"/>
      <c r="D91" s="222">
        <v>0</v>
      </c>
      <c r="E91" s="213"/>
      <c r="F91" s="218">
        <v>0</v>
      </c>
      <c r="G91" s="213"/>
      <c r="H91" s="213">
        <v>0</v>
      </c>
      <c r="I91" s="213"/>
      <c r="J91" s="213"/>
      <c r="K91" s="213">
        <f t="shared" si="27"/>
        <v>0</v>
      </c>
      <c r="L91" s="223">
        <f t="shared" si="28"/>
        <v>0</v>
      </c>
      <c r="N91" s="29"/>
    </row>
    <row r="92" spans="1:14">
      <c r="A92" s="241">
        <v>602.9</v>
      </c>
      <c r="B92" s="243" t="s">
        <v>90</v>
      </c>
      <c r="C92" s="239"/>
      <c r="D92" s="220">
        <f>D93+D94+D95+D96+D97+D98+D99+D100+D101</f>
        <v>4172</v>
      </c>
      <c r="E92" s="205"/>
      <c r="F92" s="206">
        <f t="shared" ref="F92:L92" si="29">F93+F94+F95+F96+F97+F98+F99+F100+F101</f>
        <v>3618</v>
      </c>
      <c r="G92" s="246"/>
      <c r="H92" s="207">
        <f t="shared" si="29"/>
        <v>4798.8999999999996</v>
      </c>
      <c r="I92" s="246"/>
      <c r="J92" s="246"/>
      <c r="K92" s="207">
        <f t="shared" si="29"/>
        <v>4996.6349999999993</v>
      </c>
      <c r="L92" s="208">
        <f t="shared" si="29"/>
        <v>4996.6349999999993</v>
      </c>
      <c r="N92" s="29"/>
    </row>
    <row r="93" spans="1:14">
      <c r="A93" s="247">
        <v>602.90009999999995</v>
      </c>
      <c r="B93" s="215" t="s">
        <v>91</v>
      </c>
      <c r="C93" s="224"/>
      <c r="D93" s="210">
        <v>60</v>
      </c>
      <c r="E93" s="213"/>
      <c r="F93" s="212">
        <v>120</v>
      </c>
      <c r="G93" s="213"/>
      <c r="H93" s="213">
        <f>F93+F93*0.05</f>
        <v>126</v>
      </c>
      <c r="I93" s="213"/>
      <c r="J93" s="213"/>
      <c r="K93" s="213">
        <f>H93</f>
        <v>126</v>
      </c>
      <c r="L93" s="223">
        <f>K93</f>
        <v>126</v>
      </c>
      <c r="N93" s="29"/>
    </row>
    <row r="94" spans="1:14">
      <c r="A94" s="247">
        <v>602.90020000000004</v>
      </c>
      <c r="B94" s="215" t="s">
        <v>92</v>
      </c>
      <c r="C94" s="224"/>
      <c r="D94" s="222">
        <v>0</v>
      </c>
      <c r="E94" s="213"/>
      <c r="F94" s="212"/>
      <c r="G94" s="213"/>
      <c r="H94" s="213">
        <f t="shared" ref="H94:H100" si="30">F94+F94*0.05</f>
        <v>0</v>
      </c>
      <c r="I94" s="213"/>
      <c r="J94" s="213"/>
      <c r="K94" s="213">
        <f t="shared" ref="K94:K100" si="31">H94</f>
        <v>0</v>
      </c>
      <c r="L94" s="223">
        <f t="shared" ref="L94:L101" si="32">K94</f>
        <v>0</v>
      </c>
      <c r="N94" s="29"/>
    </row>
    <row r="95" spans="1:14">
      <c r="A95" s="247">
        <v>602.90030000000002</v>
      </c>
      <c r="B95" s="346" t="s">
        <v>93</v>
      </c>
      <c r="C95" s="347"/>
      <c r="D95" s="210">
        <v>850</v>
      </c>
      <c r="E95" s="213"/>
      <c r="F95" s="212">
        <v>600</v>
      </c>
      <c r="G95" s="213"/>
      <c r="H95" s="213">
        <f t="shared" si="30"/>
        <v>630</v>
      </c>
      <c r="I95" s="218"/>
      <c r="J95" s="218"/>
      <c r="K95" s="213">
        <f t="shared" si="31"/>
        <v>630</v>
      </c>
      <c r="L95" s="223">
        <f t="shared" si="32"/>
        <v>630</v>
      </c>
      <c r="N95" s="25"/>
    </row>
    <row r="96" spans="1:14">
      <c r="A96" s="247">
        <v>602.90039999999999</v>
      </c>
      <c r="B96" s="215" t="s">
        <v>167</v>
      </c>
      <c r="C96" s="224"/>
      <c r="D96" s="222">
        <v>0</v>
      </c>
      <c r="E96" s="213"/>
      <c r="F96" s="218">
        <v>0</v>
      </c>
      <c r="G96" s="213"/>
      <c r="H96" s="213">
        <f t="shared" si="30"/>
        <v>0</v>
      </c>
      <c r="I96" s="213"/>
      <c r="J96" s="213"/>
      <c r="K96" s="213">
        <f t="shared" si="31"/>
        <v>0</v>
      </c>
      <c r="L96" s="223">
        <f t="shared" si="32"/>
        <v>0</v>
      </c>
    </row>
    <row r="97" spans="1:14">
      <c r="A97" s="247">
        <v>602.90049999999997</v>
      </c>
      <c r="B97" s="215" t="s">
        <v>94</v>
      </c>
      <c r="C97" s="224"/>
      <c r="D97" s="222">
        <v>0</v>
      </c>
      <c r="E97" s="213"/>
      <c r="F97" s="212">
        <v>0</v>
      </c>
      <c r="G97" s="213"/>
      <c r="H97" s="213">
        <f t="shared" si="30"/>
        <v>0</v>
      </c>
      <c r="I97" s="213"/>
      <c r="J97" s="213"/>
      <c r="K97" s="213">
        <f t="shared" si="31"/>
        <v>0</v>
      </c>
      <c r="L97" s="223">
        <f t="shared" si="32"/>
        <v>0</v>
      </c>
    </row>
    <row r="98" spans="1:14">
      <c r="A98" s="247">
        <v>602.90060000000005</v>
      </c>
      <c r="B98" s="215" t="s">
        <v>95</v>
      </c>
      <c r="C98" s="224"/>
      <c r="D98" s="222">
        <v>0</v>
      </c>
      <c r="E98" s="213"/>
      <c r="F98" s="218">
        <v>0</v>
      </c>
      <c r="G98" s="213"/>
      <c r="H98" s="213">
        <f t="shared" si="30"/>
        <v>0</v>
      </c>
      <c r="I98" s="213"/>
      <c r="J98" s="213"/>
      <c r="K98" s="213">
        <f t="shared" si="31"/>
        <v>0</v>
      </c>
      <c r="L98" s="223">
        <f t="shared" si="32"/>
        <v>0</v>
      </c>
    </row>
    <row r="99" spans="1:14">
      <c r="A99" s="221">
        <v>602.90070000000003</v>
      </c>
      <c r="B99" s="215" t="s">
        <v>96</v>
      </c>
      <c r="C99" s="224"/>
      <c r="D99" s="222">
        <v>0</v>
      </c>
      <c r="E99" s="213"/>
      <c r="F99" s="218">
        <v>0</v>
      </c>
      <c r="G99" s="213"/>
      <c r="H99" s="213">
        <f t="shared" si="30"/>
        <v>0</v>
      </c>
      <c r="I99" s="213"/>
      <c r="J99" s="213"/>
      <c r="K99" s="213">
        <f t="shared" si="31"/>
        <v>0</v>
      </c>
      <c r="L99" s="223">
        <f t="shared" si="32"/>
        <v>0</v>
      </c>
    </row>
    <row r="100" spans="1:14">
      <c r="A100" s="247">
        <v>602.9008</v>
      </c>
      <c r="B100" s="215" t="s">
        <v>97</v>
      </c>
      <c r="C100" s="224"/>
      <c r="D100" s="210">
        <v>141</v>
      </c>
      <c r="E100" s="213"/>
      <c r="F100" s="218">
        <v>84</v>
      </c>
      <c r="G100" s="213"/>
      <c r="H100" s="213">
        <f t="shared" si="30"/>
        <v>88.2</v>
      </c>
      <c r="I100" s="213"/>
      <c r="J100" s="213"/>
      <c r="K100" s="213">
        <f t="shared" si="31"/>
        <v>88.2</v>
      </c>
      <c r="L100" s="223">
        <f t="shared" si="32"/>
        <v>88.2</v>
      </c>
    </row>
    <row r="101" spans="1:14" ht="13.5" thickBot="1">
      <c r="A101" s="248">
        <v>602.90089999999998</v>
      </c>
      <c r="B101" s="249" t="s">
        <v>98</v>
      </c>
      <c r="C101" s="250"/>
      <c r="D101" s="251">
        <v>3121</v>
      </c>
      <c r="E101" s="252"/>
      <c r="F101" s="253">
        <v>2814</v>
      </c>
      <c r="G101" s="252"/>
      <c r="H101" s="252">
        <f>F101+F101*0.05+1000</f>
        <v>3954.7</v>
      </c>
      <c r="I101" s="252"/>
      <c r="J101" s="252"/>
      <c r="K101" s="252">
        <f t="shared" ref="K101" si="33">H101+H101*0.05</f>
        <v>4152.4349999999995</v>
      </c>
      <c r="L101" s="254">
        <f t="shared" si="32"/>
        <v>4152.4349999999995</v>
      </c>
      <c r="N101" s="64"/>
    </row>
    <row r="102" spans="1:14" ht="13.5" thickBot="1">
      <c r="A102" s="255"/>
      <c r="B102" s="256" t="s">
        <v>11</v>
      </c>
      <c r="C102" s="257"/>
      <c r="D102" s="258">
        <f>D92+D82+D76+D67+D64+D59+D42+D29+D22+D89</f>
        <v>87285</v>
      </c>
      <c r="E102" s="258"/>
      <c r="F102" s="258">
        <f t="shared" ref="F102:L102" si="34">F92+F82+F76+F67+F64+F59+F42+F29+F22+F89</f>
        <v>126000</v>
      </c>
      <c r="G102" s="258">
        <f t="shared" si="34"/>
        <v>0</v>
      </c>
      <c r="H102" s="258">
        <f t="shared" si="34"/>
        <v>132496.29999999999</v>
      </c>
      <c r="I102" s="258">
        <f t="shared" si="34"/>
        <v>0</v>
      </c>
      <c r="J102" s="258">
        <f t="shared" si="34"/>
        <v>0</v>
      </c>
      <c r="K102" s="258">
        <f t="shared" si="34"/>
        <v>146009.20499999999</v>
      </c>
      <c r="L102" s="259">
        <f t="shared" si="34"/>
        <v>146061.70499999999</v>
      </c>
    </row>
    <row r="103" spans="1:14">
      <c r="A103" s="260"/>
      <c r="B103" s="260"/>
      <c r="C103" s="260"/>
      <c r="D103" s="261"/>
      <c r="E103" s="260"/>
      <c r="F103" s="262"/>
      <c r="G103" s="260"/>
      <c r="H103" s="261"/>
      <c r="I103" s="260"/>
      <c r="J103" s="260"/>
      <c r="K103" s="261"/>
      <c r="L103" s="261"/>
    </row>
    <row r="104" spans="1:14">
      <c r="A104" s="263"/>
      <c r="B104" s="263"/>
      <c r="C104" s="260"/>
      <c r="D104" s="261"/>
      <c r="E104" s="260"/>
      <c r="F104" s="262"/>
      <c r="G104" s="263"/>
      <c r="H104" s="261"/>
      <c r="I104" s="260"/>
      <c r="J104" s="260"/>
      <c r="K104" s="261"/>
      <c r="L104" s="264"/>
    </row>
    <row r="105" spans="1:14">
      <c r="A105" s="263"/>
      <c r="B105" s="263"/>
      <c r="C105" s="354" t="s">
        <v>4</v>
      </c>
      <c r="D105" s="211" t="s">
        <v>5</v>
      </c>
      <c r="E105" s="2" t="s">
        <v>130</v>
      </c>
      <c r="F105" s="265"/>
      <c r="G105" s="263"/>
      <c r="H105" s="261"/>
      <c r="I105" s="260"/>
      <c r="J105" s="260"/>
      <c r="K105" s="261"/>
      <c r="L105" s="264"/>
    </row>
    <row r="106" spans="1:14" ht="18.75" customHeight="1">
      <c r="A106" s="263"/>
      <c r="B106" s="263"/>
      <c r="C106" s="355"/>
      <c r="D106" s="211" t="s">
        <v>6</v>
      </c>
      <c r="E106" s="266"/>
      <c r="F106" s="265"/>
      <c r="G106" s="263"/>
      <c r="H106" s="261"/>
      <c r="I106" s="260"/>
      <c r="J106" s="260"/>
      <c r="K106" s="261"/>
      <c r="L106" s="264"/>
    </row>
    <row r="107" spans="1:14">
      <c r="A107" s="260"/>
      <c r="B107" s="260"/>
      <c r="C107" s="356"/>
      <c r="D107" s="211" t="s">
        <v>7</v>
      </c>
      <c r="E107" s="267"/>
      <c r="F107" s="268"/>
      <c r="G107" s="260"/>
      <c r="H107" s="261"/>
      <c r="I107" s="260"/>
      <c r="J107" s="260"/>
      <c r="K107" s="261"/>
      <c r="L107" s="261"/>
    </row>
    <row r="108" spans="1:14">
      <c r="A108" s="260"/>
      <c r="B108" s="260"/>
      <c r="C108" s="260"/>
      <c r="D108" s="261"/>
      <c r="E108" s="260"/>
      <c r="F108" s="262"/>
      <c r="G108" s="260"/>
      <c r="H108" s="261"/>
      <c r="I108" s="260"/>
      <c r="J108" s="260"/>
      <c r="K108" s="261"/>
      <c r="L108" s="261"/>
    </row>
    <row r="109" spans="1:14">
      <c r="A109" s="260"/>
      <c r="B109" s="260"/>
      <c r="C109" s="378" t="s">
        <v>15</v>
      </c>
      <c r="D109" s="215" t="s">
        <v>5</v>
      </c>
      <c r="E109" s="2" t="s">
        <v>131</v>
      </c>
      <c r="F109" s="265"/>
      <c r="G109" s="260"/>
      <c r="H109" s="261"/>
      <c r="I109" s="260"/>
      <c r="J109" s="260"/>
      <c r="K109" s="261"/>
      <c r="L109" s="261"/>
    </row>
    <row r="110" spans="1:14">
      <c r="A110" s="260"/>
      <c r="B110" s="260"/>
      <c r="C110" s="379"/>
      <c r="D110" s="215" t="s">
        <v>6</v>
      </c>
      <c r="E110" s="216"/>
      <c r="F110" s="265"/>
      <c r="G110" s="260"/>
      <c r="H110" s="261"/>
      <c r="I110" s="260"/>
      <c r="J110" s="260"/>
      <c r="K110" s="261"/>
      <c r="L110" s="261"/>
    </row>
    <row r="111" spans="1:14">
      <c r="A111" s="260"/>
      <c r="B111" s="260"/>
      <c r="C111" s="380"/>
      <c r="D111" s="215" t="s">
        <v>7</v>
      </c>
      <c r="E111" s="267"/>
      <c r="F111" s="268"/>
      <c r="G111" s="260"/>
      <c r="H111" s="261"/>
      <c r="I111" s="260"/>
      <c r="J111" s="260"/>
      <c r="K111" s="261"/>
      <c r="L111" s="261"/>
    </row>
  </sheetData>
  <mergeCells count="40">
    <mergeCell ref="C109:C111"/>
    <mergeCell ref="H15:J17"/>
    <mergeCell ref="G19:G20"/>
    <mergeCell ref="H19:H20"/>
    <mergeCell ref="I19:I20"/>
    <mergeCell ref="J19:J20"/>
    <mergeCell ref="B15:C18"/>
    <mergeCell ref="F15:G17"/>
    <mergeCell ref="B59:C59"/>
    <mergeCell ref="B42:C42"/>
    <mergeCell ref="B43:C43"/>
    <mergeCell ref="B44:C44"/>
    <mergeCell ref="F19:F20"/>
    <mergeCell ref="B47:C47"/>
    <mergeCell ref="B48:C48"/>
    <mergeCell ref="B49:C49"/>
    <mergeCell ref="K19:K20"/>
    <mergeCell ref="L19:L20"/>
    <mergeCell ref="C105:C107"/>
    <mergeCell ref="A15:A18"/>
    <mergeCell ref="D15:E17"/>
    <mergeCell ref="B29:C29"/>
    <mergeCell ref="B22:C22"/>
    <mergeCell ref="B23:C23"/>
    <mergeCell ref="B27:C27"/>
    <mergeCell ref="A19:A20"/>
    <mergeCell ref="B19:C20"/>
    <mergeCell ref="D19:D20"/>
    <mergeCell ref="E19:E20"/>
    <mergeCell ref="B45:C45"/>
    <mergeCell ref="B46:C46"/>
    <mergeCell ref="B65:C65"/>
    <mergeCell ref="B66:C66"/>
    <mergeCell ref="B67:C67"/>
    <mergeCell ref="B95:C95"/>
    <mergeCell ref="B51:C51"/>
    <mergeCell ref="B53:C53"/>
    <mergeCell ref="B58:C58"/>
    <mergeCell ref="B60:C60"/>
    <mergeCell ref="B64:C64"/>
  </mergeCells>
  <pageMargins left="0.59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36"/>
  <sheetViews>
    <sheetView workbookViewId="0">
      <selection activeCell="A2" sqref="A2:K30"/>
    </sheetView>
  </sheetViews>
  <sheetFormatPr defaultRowHeight="15"/>
  <cols>
    <col min="1" max="1" width="6.42578125" customWidth="1"/>
    <col min="2" max="2" width="3.85546875" customWidth="1"/>
    <col min="3" max="3" width="36" customWidth="1"/>
    <col min="4" max="4" width="10" customWidth="1"/>
    <col min="5" max="5" width="10.85546875" customWidth="1"/>
    <col min="7" max="7" width="11.28515625" customWidth="1"/>
    <col min="8" max="8" width="8.28515625" customWidth="1"/>
    <col min="9" max="9" width="12.140625" customWidth="1"/>
    <col min="10" max="10" width="13.7109375" customWidth="1"/>
    <col min="11" max="11" width="10.28515625" customWidth="1"/>
  </cols>
  <sheetData>
    <row r="2" spans="1:11">
      <c r="A2" s="89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3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90" t="s">
        <v>103</v>
      </c>
      <c r="B4" s="91"/>
      <c r="C4" s="91"/>
      <c r="D4" s="91"/>
      <c r="E4" s="91"/>
      <c r="F4" s="91"/>
      <c r="G4" s="92"/>
      <c r="H4" s="92"/>
      <c r="I4" s="93"/>
      <c r="J4" s="93"/>
      <c r="K4" s="94"/>
    </row>
    <row r="5" spans="1:11">
      <c r="A5" s="95"/>
      <c r="B5" s="7"/>
      <c r="C5" s="8"/>
      <c r="D5" s="8"/>
      <c r="E5" s="8"/>
      <c r="F5" s="8"/>
      <c r="G5" s="8"/>
      <c r="H5" s="8"/>
      <c r="I5" s="8"/>
      <c r="J5" s="8"/>
      <c r="K5" s="96"/>
    </row>
    <row r="6" spans="1:11">
      <c r="A6" s="95"/>
      <c r="B6" s="7"/>
      <c r="C6" s="5"/>
      <c r="D6" s="97" t="s">
        <v>1</v>
      </c>
      <c r="E6" s="97" t="s">
        <v>2</v>
      </c>
      <c r="F6" s="98"/>
      <c r="G6" s="125"/>
      <c r="H6" s="98"/>
      <c r="I6" s="98"/>
      <c r="J6" s="99" t="s">
        <v>129</v>
      </c>
      <c r="K6" s="126"/>
    </row>
    <row r="7" spans="1:11">
      <c r="A7" s="100"/>
      <c r="B7" s="101"/>
      <c r="C7" s="127" t="s">
        <v>3</v>
      </c>
      <c r="D7" s="123">
        <v>1005117</v>
      </c>
      <c r="E7" s="124" t="s">
        <v>9</v>
      </c>
      <c r="F7" s="102"/>
      <c r="G7" s="102"/>
      <c r="H7" s="102"/>
      <c r="I7" s="102"/>
      <c r="J7" s="103"/>
      <c r="K7" s="128"/>
    </row>
    <row r="8" spans="1:11" ht="15.75" thickBot="1">
      <c r="A8" s="9"/>
      <c r="B8" s="8"/>
      <c r="C8" s="129" t="s">
        <v>10</v>
      </c>
      <c r="D8" s="130"/>
      <c r="E8" s="104"/>
      <c r="F8" s="105"/>
      <c r="G8" s="105"/>
      <c r="H8" s="105"/>
      <c r="I8" s="106"/>
      <c r="J8" s="107" t="s">
        <v>8</v>
      </c>
      <c r="K8" s="128"/>
    </row>
    <row r="9" spans="1:11">
      <c r="A9" s="30"/>
      <c r="B9" s="31"/>
      <c r="C9" s="31"/>
      <c r="D9" s="31"/>
      <c r="E9" s="31"/>
      <c r="F9" s="31"/>
      <c r="G9" s="31"/>
      <c r="H9" s="31"/>
      <c r="I9" s="31"/>
      <c r="J9" s="31"/>
      <c r="K9" s="32"/>
    </row>
    <row r="10" spans="1:11">
      <c r="A10" s="9"/>
      <c r="B10" s="7"/>
      <c r="C10" s="8" t="s">
        <v>17</v>
      </c>
      <c r="D10" s="8"/>
      <c r="E10" s="7" t="s">
        <v>104</v>
      </c>
      <c r="F10" s="7"/>
      <c r="G10" s="8"/>
      <c r="H10" s="8"/>
      <c r="I10" s="7"/>
      <c r="J10" s="7"/>
      <c r="K10" s="33"/>
    </row>
    <row r="11" spans="1:11" ht="15.75" thickBot="1">
      <c r="A11" s="34"/>
      <c r="B11" s="10"/>
      <c r="C11" s="10"/>
      <c r="D11" s="10"/>
      <c r="E11" s="10"/>
      <c r="F11" s="10"/>
      <c r="G11" s="10"/>
      <c r="H11" s="10"/>
      <c r="I11" s="10"/>
      <c r="J11" s="10"/>
      <c r="K11" s="35"/>
    </row>
    <row r="12" spans="1:11">
      <c r="A12" s="36"/>
      <c r="B12" s="51" t="s">
        <v>105</v>
      </c>
      <c r="C12" s="52"/>
      <c r="D12" s="57" t="s">
        <v>134</v>
      </c>
      <c r="E12" s="58"/>
      <c r="F12" s="57" t="s">
        <v>127</v>
      </c>
      <c r="G12" s="58"/>
      <c r="H12" s="47" t="s">
        <v>128</v>
      </c>
      <c r="I12" s="59"/>
      <c r="J12" s="47" t="s">
        <v>143</v>
      </c>
      <c r="K12" s="48"/>
    </row>
    <row r="13" spans="1:11" ht="34.5">
      <c r="A13" s="37" t="s">
        <v>101</v>
      </c>
      <c r="B13" s="53"/>
      <c r="C13" s="54"/>
      <c r="D13" s="11" t="s">
        <v>106</v>
      </c>
      <c r="E13" s="12" t="s">
        <v>99</v>
      </c>
      <c r="F13" s="11" t="s">
        <v>106</v>
      </c>
      <c r="G13" s="12" t="s">
        <v>99</v>
      </c>
      <c r="H13" s="11" t="s">
        <v>106</v>
      </c>
      <c r="I13" s="12" t="s">
        <v>99</v>
      </c>
      <c r="J13" s="11" t="s">
        <v>106</v>
      </c>
      <c r="K13" s="38" t="s">
        <v>99</v>
      </c>
    </row>
    <row r="14" spans="1:11">
      <c r="A14" s="39"/>
      <c r="B14" s="55"/>
      <c r="C14" s="56"/>
      <c r="D14" s="13"/>
      <c r="E14" s="14"/>
      <c r="F14" s="14"/>
      <c r="G14" s="14"/>
      <c r="H14" s="14"/>
      <c r="I14" s="14"/>
      <c r="J14" s="15"/>
      <c r="K14" s="40"/>
    </row>
    <row r="15" spans="1:11" ht="15.75" thickBot="1">
      <c r="A15" s="41">
        <v>1</v>
      </c>
      <c r="B15" s="49">
        <v>2</v>
      </c>
      <c r="C15" s="50"/>
      <c r="D15" s="50">
        <v>3</v>
      </c>
      <c r="E15" s="50">
        <v>4</v>
      </c>
      <c r="F15" s="50">
        <v>5</v>
      </c>
      <c r="G15" s="16">
        <v>6</v>
      </c>
      <c r="H15" s="16">
        <v>7</v>
      </c>
      <c r="I15" s="16">
        <v>8</v>
      </c>
      <c r="J15" s="17"/>
      <c r="K15" s="42">
        <v>6</v>
      </c>
    </row>
    <row r="16" spans="1:11" ht="15.75" thickTop="1">
      <c r="A16" s="43"/>
      <c r="B16" s="60"/>
      <c r="C16" s="61"/>
      <c r="D16" s="18"/>
      <c r="E16" s="19"/>
      <c r="F16" s="19"/>
      <c r="G16" s="20"/>
      <c r="H16" s="20"/>
      <c r="I16" s="20"/>
      <c r="J16" s="21"/>
      <c r="K16" s="44"/>
    </row>
    <row r="17" spans="1:11" ht="23.25">
      <c r="A17" s="43"/>
      <c r="B17" s="4">
        <v>1</v>
      </c>
      <c r="C17" s="67" t="s">
        <v>107</v>
      </c>
      <c r="D17" s="82">
        <v>12500</v>
      </c>
      <c r="E17" s="83">
        <v>2754600</v>
      </c>
      <c r="F17" s="84">
        <v>13000</v>
      </c>
      <c r="G17" s="87">
        <v>3000000</v>
      </c>
      <c r="H17" s="84">
        <v>13000</v>
      </c>
      <c r="I17" s="85">
        <v>3000000</v>
      </c>
      <c r="J17" s="88">
        <v>13000</v>
      </c>
      <c r="K17" s="86">
        <v>3000000</v>
      </c>
    </row>
    <row r="18" spans="1:11">
      <c r="A18" s="43"/>
      <c r="B18" s="77"/>
      <c r="C18" s="68" t="s">
        <v>108</v>
      </c>
      <c r="D18" s="22"/>
      <c r="E18" s="69"/>
      <c r="F18" s="69"/>
      <c r="G18" s="78"/>
      <c r="H18" s="78"/>
      <c r="I18" s="78"/>
      <c r="J18" s="70"/>
      <c r="K18" s="71"/>
    </row>
    <row r="19" spans="1:11" ht="14.25" customHeight="1">
      <c r="A19" s="43"/>
      <c r="B19" s="4">
        <v>2</v>
      </c>
      <c r="C19" s="4" t="s">
        <v>146</v>
      </c>
      <c r="D19" s="110">
        <v>36250</v>
      </c>
      <c r="E19" s="108">
        <v>2150000</v>
      </c>
      <c r="F19" s="108">
        <v>35000</v>
      </c>
      <c r="G19" s="111">
        <v>2000000</v>
      </c>
      <c r="H19" s="109">
        <v>35000</v>
      </c>
      <c r="I19" s="111">
        <v>2000000</v>
      </c>
      <c r="J19" s="109">
        <v>35000</v>
      </c>
      <c r="K19" s="112">
        <v>2000000</v>
      </c>
    </row>
    <row r="20" spans="1:11">
      <c r="A20" s="43"/>
      <c r="B20" s="77"/>
      <c r="C20" s="68"/>
      <c r="D20" s="22"/>
      <c r="E20" s="69"/>
      <c r="F20" s="69"/>
      <c r="G20" s="78"/>
      <c r="H20" s="78"/>
      <c r="I20" s="78"/>
      <c r="J20" s="78"/>
      <c r="K20" s="79"/>
    </row>
    <row r="21" spans="1:11">
      <c r="A21" s="43"/>
      <c r="B21" s="4">
        <v>3</v>
      </c>
      <c r="C21" s="4" t="s">
        <v>12</v>
      </c>
      <c r="D21" s="22"/>
      <c r="E21" s="69"/>
      <c r="F21" s="69"/>
      <c r="G21" s="78"/>
      <c r="H21" s="78"/>
      <c r="I21" s="78"/>
      <c r="J21" s="78"/>
      <c r="K21" s="79"/>
    </row>
    <row r="22" spans="1:11">
      <c r="A22" s="43"/>
      <c r="B22" s="77"/>
      <c r="C22" s="68"/>
      <c r="D22" s="22"/>
      <c r="E22" s="69"/>
      <c r="F22" s="69"/>
      <c r="G22" s="78"/>
      <c r="H22" s="78"/>
      <c r="I22" s="78"/>
      <c r="J22" s="78"/>
      <c r="K22" s="79"/>
    </row>
    <row r="23" spans="1:11">
      <c r="A23" s="43"/>
      <c r="B23" s="4">
        <v>4</v>
      </c>
      <c r="C23" s="4" t="s">
        <v>12</v>
      </c>
      <c r="D23" s="22"/>
      <c r="E23" s="69"/>
      <c r="F23" s="69"/>
      <c r="G23" s="78"/>
      <c r="H23" s="78"/>
      <c r="I23" s="78"/>
      <c r="J23" s="78"/>
      <c r="K23" s="79"/>
    </row>
    <row r="24" spans="1:11" ht="15.75" thickBot="1">
      <c r="A24" s="72"/>
      <c r="B24" s="400"/>
      <c r="C24" s="401"/>
      <c r="D24" s="73"/>
      <c r="E24" s="74"/>
      <c r="F24" s="74"/>
      <c r="G24" s="74"/>
      <c r="H24" s="74"/>
      <c r="I24" s="74"/>
      <c r="J24" s="74"/>
      <c r="K24" s="75"/>
    </row>
    <row r="25" spans="1:11" ht="15.75" thickBot="1">
      <c r="A25" s="76"/>
      <c r="B25" s="402" t="s">
        <v>102</v>
      </c>
      <c r="C25" s="403"/>
      <c r="D25" s="80">
        <f>SUM(D17:D24)</f>
        <v>48750</v>
      </c>
      <c r="E25" s="80">
        <f t="shared" ref="E25:K25" si="0">SUM(E17:E24)</f>
        <v>4904600</v>
      </c>
      <c r="F25" s="80">
        <f t="shared" si="0"/>
        <v>48000</v>
      </c>
      <c r="G25" s="80">
        <f t="shared" si="0"/>
        <v>5000000</v>
      </c>
      <c r="H25" s="80">
        <f t="shared" si="0"/>
        <v>48000</v>
      </c>
      <c r="I25" s="80">
        <f t="shared" si="0"/>
        <v>5000000</v>
      </c>
      <c r="J25" s="80">
        <f t="shared" si="0"/>
        <v>48000</v>
      </c>
      <c r="K25" s="81">
        <f t="shared" si="0"/>
        <v>5000000</v>
      </c>
    </row>
    <row r="26" spans="1:11">
      <c r="A26" s="23" t="s">
        <v>109</v>
      </c>
      <c r="B26" s="6"/>
      <c r="C26" s="6"/>
      <c r="D26" s="6"/>
      <c r="E26" s="6"/>
      <c r="F26" s="6"/>
      <c r="G26" s="6"/>
      <c r="H26" s="6"/>
      <c r="I26" s="6"/>
    </row>
    <row r="28" spans="1:11" ht="15" customHeight="1">
      <c r="C28" s="404" t="s">
        <v>100</v>
      </c>
      <c r="D28" s="24" t="s">
        <v>5</v>
      </c>
      <c r="E28" s="2" t="s">
        <v>130</v>
      </c>
      <c r="G28" s="407" t="s">
        <v>15</v>
      </c>
      <c r="H28" s="407"/>
      <c r="I28" s="24" t="s">
        <v>5</v>
      </c>
      <c r="J28" s="2" t="s">
        <v>131</v>
      </c>
    </row>
    <row r="29" spans="1:11" ht="30.75" customHeight="1">
      <c r="C29" s="405"/>
      <c r="D29" s="24" t="s">
        <v>6</v>
      </c>
      <c r="E29" s="24"/>
      <c r="G29" s="407"/>
      <c r="H29" s="407"/>
      <c r="I29" s="24" t="s">
        <v>6</v>
      </c>
      <c r="J29" s="24"/>
    </row>
    <row r="30" spans="1:11" ht="29.25" customHeight="1">
      <c r="C30" s="406"/>
      <c r="D30" s="24" t="s">
        <v>7</v>
      </c>
      <c r="E30" s="24"/>
      <c r="G30" s="407"/>
      <c r="H30" s="407"/>
      <c r="I30" s="24" t="s">
        <v>7</v>
      </c>
      <c r="J30" s="24"/>
      <c r="K30" s="6"/>
    </row>
    <row r="31" spans="1:11">
      <c r="J31" s="6"/>
      <c r="K31" s="6"/>
    </row>
    <row r="36" spans="1:8">
      <c r="A36" s="6"/>
      <c r="B36" s="6"/>
      <c r="C36" s="6"/>
      <c r="D36" s="6"/>
      <c r="E36" s="6"/>
      <c r="F36" s="6"/>
      <c r="G36" s="6"/>
      <c r="H36" s="6"/>
    </row>
  </sheetData>
  <mergeCells count="4">
    <mergeCell ref="B24:C24"/>
    <mergeCell ref="B25:C25"/>
    <mergeCell ref="C28:C30"/>
    <mergeCell ref="G28:H30"/>
  </mergeCells>
  <pageMargins left="0.48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4:W28"/>
  <sheetViews>
    <sheetView workbookViewId="0">
      <selection activeCell="W6" sqref="W6"/>
    </sheetView>
  </sheetViews>
  <sheetFormatPr defaultRowHeight="12"/>
  <cols>
    <col min="1" max="1" width="6.85546875" style="65" customWidth="1"/>
    <col min="2" max="2" width="6" style="65" customWidth="1"/>
    <col min="3" max="3" width="5.7109375" style="65" customWidth="1"/>
    <col min="4" max="4" width="6.5703125" style="65" customWidth="1"/>
    <col min="5" max="5" width="6.140625" style="65" customWidth="1"/>
    <col min="6" max="6" width="6.7109375" style="65" customWidth="1"/>
    <col min="7" max="8" width="7.28515625" style="65" customWidth="1"/>
    <col min="9" max="9" width="8.7109375" style="65" customWidth="1"/>
    <col min="10" max="10" width="24.85546875" style="65" customWidth="1"/>
    <col min="11" max="11" width="6.140625" style="65" customWidth="1"/>
    <col min="12" max="12" width="6.42578125" style="65" customWidth="1"/>
    <col min="13" max="13" width="6.85546875" style="65" customWidth="1"/>
    <col min="14" max="14" width="7.7109375" style="65" bestFit="1" customWidth="1"/>
    <col min="15" max="15" width="6.28515625" style="65" customWidth="1"/>
    <col min="16" max="16" width="7.7109375" style="65" bestFit="1" customWidth="1"/>
    <col min="17" max="17" width="5" style="65" customWidth="1"/>
    <col min="18" max="18" width="9" style="65" customWidth="1"/>
    <col min="19" max="19" width="7.5703125" style="65" customWidth="1"/>
    <col min="20" max="20" width="8.5703125" style="65" customWidth="1"/>
    <col min="21" max="21" width="9.140625" style="65" customWidth="1"/>
    <col min="22" max="23" width="9.140625" style="65"/>
    <col min="24" max="24" width="14.28515625" style="65" bestFit="1" customWidth="1"/>
    <col min="25" max="25" width="10.140625" style="65" customWidth="1"/>
    <col min="26" max="26" width="14.5703125" style="65" customWidth="1"/>
    <col min="27" max="27" width="9.140625" style="65"/>
    <col min="28" max="28" width="15.140625" style="65" customWidth="1"/>
    <col min="29" max="16384" width="9.140625" style="65"/>
  </cols>
  <sheetData>
    <row r="4" spans="1:21">
      <c r="A4" s="269" t="s">
        <v>0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</row>
    <row r="5" spans="1:21">
      <c r="A5" s="271" t="s">
        <v>110</v>
      </c>
      <c r="B5" s="271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3" t="s">
        <v>129</v>
      </c>
      <c r="T5" s="274"/>
      <c r="U5" s="273"/>
    </row>
    <row r="6" spans="1:21" ht="15.75" customHeight="1">
      <c r="A6" s="271" t="s">
        <v>111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5" t="s">
        <v>112</v>
      </c>
      <c r="R6" s="275"/>
      <c r="S6" s="275"/>
      <c r="T6" s="275"/>
      <c r="U6" s="275"/>
    </row>
    <row r="7" spans="1:21" ht="15.75" customHeight="1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5"/>
      <c r="R7" s="275"/>
      <c r="S7" s="275"/>
      <c r="T7" s="275"/>
      <c r="U7" s="275"/>
    </row>
    <row r="8" spans="1:21" ht="12.75" thickBot="1">
      <c r="A8" s="271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2"/>
      <c r="R8" s="275"/>
      <c r="S8" s="276"/>
      <c r="T8" s="277" t="s">
        <v>113</v>
      </c>
      <c r="U8" s="272"/>
    </row>
    <row r="9" spans="1:21" ht="108.75" customHeight="1">
      <c r="A9" s="278" t="s">
        <v>114</v>
      </c>
      <c r="B9" s="279" t="s">
        <v>115</v>
      </c>
      <c r="C9" s="279" t="s">
        <v>13</v>
      </c>
      <c r="D9" s="280" t="s">
        <v>147</v>
      </c>
      <c r="E9" s="279" t="s">
        <v>116</v>
      </c>
      <c r="F9" s="279" t="s">
        <v>117</v>
      </c>
      <c r="G9" s="279" t="s">
        <v>118</v>
      </c>
      <c r="H9" s="279" t="s">
        <v>119</v>
      </c>
      <c r="I9" s="279" t="s">
        <v>120</v>
      </c>
      <c r="J9" s="279" t="s">
        <v>121</v>
      </c>
      <c r="K9" s="281" t="s">
        <v>158</v>
      </c>
      <c r="L9" s="282" t="s">
        <v>148</v>
      </c>
      <c r="M9" s="282" t="s">
        <v>157</v>
      </c>
      <c r="N9" s="417" t="s">
        <v>149</v>
      </c>
      <c r="O9" s="283" t="s">
        <v>150</v>
      </c>
      <c r="P9" s="427" t="s">
        <v>151</v>
      </c>
      <c r="Q9" s="427"/>
      <c r="R9" s="422" t="s">
        <v>152</v>
      </c>
      <c r="S9" s="422" t="s">
        <v>153</v>
      </c>
      <c r="T9" s="422" t="s">
        <v>154</v>
      </c>
      <c r="U9" s="424" t="s">
        <v>155</v>
      </c>
    </row>
    <row r="10" spans="1:21" ht="12.75" thickBot="1">
      <c r="A10" s="284"/>
      <c r="B10" s="285"/>
      <c r="C10" s="285"/>
      <c r="D10" s="286"/>
      <c r="E10" s="285"/>
      <c r="F10" s="285"/>
      <c r="G10" s="285"/>
      <c r="H10" s="285"/>
      <c r="I10" s="285"/>
      <c r="J10" s="285"/>
      <c r="K10" s="285"/>
      <c r="L10" s="287"/>
      <c r="M10" s="287"/>
      <c r="N10" s="418"/>
      <c r="O10" s="288"/>
      <c r="P10" s="289" t="s">
        <v>122</v>
      </c>
      <c r="Q10" s="289" t="s">
        <v>123</v>
      </c>
      <c r="R10" s="423"/>
      <c r="S10" s="423"/>
      <c r="T10" s="423"/>
      <c r="U10" s="425"/>
    </row>
    <row r="11" spans="1:21" ht="27" customHeight="1" thickBot="1">
      <c r="A11" s="290">
        <v>1</v>
      </c>
      <c r="B11" s="291" t="s">
        <v>156</v>
      </c>
      <c r="C11" s="292">
        <v>1005117</v>
      </c>
      <c r="D11" s="293" t="s">
        <v>9</v>
      </c>
      <c r="E11" s="294" t="s">
        <v>160</v>
      </c>
      <c r="F11" s="295">
        <v>4250</v>
      </c>
      <c r="G11" s="295">
        <v>231</v>
      </c>
      <c r="H11" s="295">
        <v>3535</v>
      </c>
      <c r="I11" s="292"/>
      <c r="J11" s="296" t="s">
        <v>136</v>
      </c>
      <c r="K11" s="297" t="s">
        <v>159</v>
      </c>
      <c r="L11" s="298">
        <v>2022</v>
      </c>
      <c r="M11" s="298">
        <v>2022</v>
      </c>
      <c r="N11" s="299">
        <f>R11+S11+T11</f>
        <v>21811</v>
      </c>
      <c r="O11" s="299"/>
      <c r="P11" s="300">
        <v>6300</v>
      </c>
      <c r="Q11" s="301"/>
      <c r="R11" s="300">
        <v>7811</v>
      </c>
      <c r="S11" s="300">
        <v>7000</v>
      </c>
      <c r="T11" s="302">
        <v>7000</v>
      </c>
      <c r="U11" s="303"/>
    </row>
    <row r="12" spans="1:21" ht="21.75" customHeight="1" thickBot="1">
      <c r="A12" s="290">
        <v>2</v>
      </c>
      <c r="B12" s="304" t="s">
        <v>156</v>
      </c>
      <c r="C12" s="305">
        <v>1005117</v>
      </c>
      <c r="D12" s="306" t="s">
        <v>9</v>
      </c>
      <c r="E12" s="294" t="s">
        <v>160</v>
      </c>
      <c r="F12" s="305">
        <v>4250</v>
      </c>
      <c r="G12" s="305">
        <v>231</v>
      </c>
      <c r="H12" s="305">
        <v>3535</v>
      </c>
      <c r="I12" s="305"/>
      <c r="J12" s="307" t="s">
        <v>137</v>
      </c>
      <c r="K12" s="308" t="s">
        <v>159</v>
      </c>
      <c r="L12" s="308">
        <v>2022</v>
      </c>
      <c r="M12" s="308">
        <v>2022</v>
      </c>
      <c r="N12" s="309">
        <f>P12</f>
        <v>1200</v>
      </c>
      <c r="O12" s="309"/>
      <c r="P12" s="227">
        <v>1200</v>
      </c>
      <c r="Q12" s="310"/>
      <c r="R12" s="311"/>
      <c r="S12" s="312">
        <v>0</v>
      </c>
      <c r="T12" s="312">
        <v>0</v>
      </c>
      <c r="U12" s="312">
        <v>0</v>
      </c>
    </row>
    <row r="13" spans="1:21" ht="23.25" thickBot="1">
      <c r="A13" s="290">
        <v>3</v>
      </c>
      <c r="B13" s="304" t="s">
        <v>156</v>
      </c>
      <c r="C13" s="305">
        <v>1005117</v>
      </c>
      <c r="D13" s="306" t="s">
        <v>9</v>
      </c>
      <c r="E13" s="294" t="s">
        <v>160</v>
      </c>
      <c r="F13" s="305">
        <v>4250</v>
      </c>
      <c r="G13" s="305">
        <v>231</v>
      </c>
      <c r="H13" s="305">
        <v>3535</v>
      </c>
      <c r="I13" s="305"/>
      <c r="J13" s="313" t="s">
        <v>138</v>
      </c>
      <c r="K13" s="308" t="s">
        <v>159</v>
      </c>
      <c r="L13" s="314">
        <v>2022</v>
      </c>
      <c r="M13" s="314">
        <v>2024</v>
      </c>
      <c r="N13" s="309">
        <v>320040</v>
      </c>
      <c r="O13" s="309"/>
      <c r="P13" s="227">
        <v>190404</v>
      </c>
      <c r="Q13" s="310"/>
      <c r="R13" s="311">
        <f>N13-P13</f>
        <v>129636</v>
      </c>
      <c r="S13" s="312">
        <v>0</v>
      </c>
      <c r="T13" s="312">
        <v>0</v>
      </c>
      <c r="U13" s="312">
        <v>0</v>
      </c>
    </row>
    <row r="14" spans="1:21" ht="17.25" customHeight="1" thickBot="1">
      <c r="A14" s="290">
        <v>4</v>
      </c>
      <c r="B14" s="304" t="s">
        <v>156</v>
      </c>
      <c r="C14" s="305">
        <v>1005117</v>
      </c>
      <c r="D14" s="306" t="s">
        <v>9</v>
      </c>
      <c r="E14" s="294" t="s">
        <v>160</v>
      </c>
      <c r="F14" s="305">
        <v>4250</v>
      </c>
      <c r="G14" s="305">
        <v>231</v>
      </c>
      <c r="H14" s="305">
        <v>3535</v>
      </c>
      <c r="I14" s="305"/>
      <c r="J14" s="315" t="s">
        <v>139</v>
      </c>
      <c r="K14" s="308" t="s">
        <v>159</v>
      </c>
      <c r="L14" s="316">
        <v>2023</v>
      </c>
      <c r="M14" s="316">
        <v>2023</v>
      </c>
      <c r="N14" s="309">
        <v>1200</v>
      </c>
      <c r="O14" s="309"/>
      <c r="P14" s="227">
        <v>0</v>
      </c>
      <c r="Q14" s="227"/>
      <c r="R14" s="311">
        <v>1200</v>
      </c>
      <c r="S14" s="312">
        <v>0</v>
      </c>
      <c r="T14" s="312">
        <v>0</v>
      </c>
      <c r="U14" s="312">
        <v>0</v>
      </c>
    </row>
    <row r="15" spans="1:21" ht="17.25" customHeight="1" thickBot="1">
      <c r="A15" s="290">
        <v>5</v>
      </c>
      <c r="B15" s="304" t="s">
        <v>156</v>
      </c>
      <c r="C15" s="305">
        <v>1005117</v>
      </c>
      <c r="D15" s="306" t="s">
        <v>9</v>
      </c>
      <c r="E15" s="294" t="s">
        <v>160</v>
      </c>
      <c r="F15" s="305">
        <v>4250</v>
      </c>
      <c r="G15" s="305">
        <v>231</v>
      </c>
      <c r="H15" s="305">
        <v>3535</v>
      </c>
      <c r="I15" s="305"/>
      <c r="J15" s="315" t="s">
        <v>145</v>
      </c>
      <c r="K15" s="308" t="s">
        <v>159</v>
      </c>
      <c r="L15" s="316">
        <v>2023</v>
      </c>
      <c r="M15" s="316">
        <v>2023</v>
      </c>
      <c r="N15" s="309">
        <v>37869.300000000003</v>
      </c>
      <c r="O15" s="309"/>
      <c r="P15" s="227"/>
      <c r="Q15" s="227"/>
      <c r="R15" s="311">
        <v>37869.300000000003</v>
      </c>
      <c r="S15" s="312">
        <v>0</v>
      </c>
      <c r="T15" s="312">
        <v>0</v>
      </c>
      <c r="U15" s="312">
        <v>0</v>
      </c>
    </row>
    <row r="16" spans="1:21" ht="30.75" customHeight="1" thickBot="1">
      <c r="A16" s="290">
        <v>6</v>
      </c>
      <c r="B16" s="304" t="s">
        <v>156</v>
      </c>
      <c r="C16" s="305">
        <v>1005117</v>
      </c>
      <c r="D16" s="306" t="s">
        <v>9</v>
      </c>
      <c r="E16" s="294" t="s">
        <v>160</v>
      </c>
      <c r="F16" s="305">
        <v>4250</v>
      </c>
      <c r="G16" s="305">
        <v>231</v>
      </c>
      <c r="H16" s="305">
        <v>3535</v>
      </c>
      <c r="I16" s="305"/>
      <c r="J16" s="317" t="s">
        <v>162</v>
      </c>
      <c r="K16" s="308" t="s">
        <v>159</v>
      </c>
      <c r="L16" s="316">
        <v>2023</v>
      </c>
      <c r="M16" s="316">
        <v>2023</v>
      </c>
      <c r="N16" s="309">
        <v>4287.5</v>
      </c>
      <c r="O16" s="309"/>
      <c r="P16" s="227"/>
      <c r="Q16" s="227"/>
      <c r="R16" s="311">
        <v>4287.5</v>
      </c>
      <c r="S16" s="312">
        <v>0</v>
      </c>
      <c r="T16" s="312">
        <v>0</v>
      </c>
      <c r="U16" s="312">
        <v>0</v>
      </c>
    </row>
    <row r="17" spans="1:23" ht="23.25" thickBot="1">
      <c r="A17" s="290">
        <v>7</v>
      </c>
      <c r="B17" s="304" t="s">
        <v>156</v>
      </c>
      <c r="C17" s="318">
        <v>1005117</v>
      </c>
      <c r="D17" s="306" t="s">
        <v>9</v>
      </c>
      <c r="E17" s="294" t="s">
        <v>160</v>
      </c>
      <c r="F17" s="305">
        <v>4250</v>
      </c>
      <c r="G17" s="318">
        <v>231</v>
      </c>
      <c r="H17" s="305">
        <v>3535</v>
      </c>
      <c r="I17" s="310"/>
      <c r="J17" s="319" t="s">
        <v>140</v>
      </c>
      <c r="K17" s="308" t="s">
        <v>159</v>
      </c>
      <c r="L17" s="320">
        <v>2023</v>
      </c>
      <c r="M17" s="316">
        <v>2023</v>
      </c>
      <c r="N17" s="321">
        <v>9600</v>
      </c>
      <c r="O17" s="321"/>
      <c r="P17" s="227">
        <v>0</v>
      </c>
      <c r="Q17" s="227">
        <v>0</v>
      </c>
      <c r="R17" s="321">
        <v>9600</v>
      </c>
      <c r="S17" s="312">
        <v>0</v>
      </c>
      <c r="T17" s="312">
        <v>0</v>
      </c>
      <c r="U17" s="312">
        <v>0</v>
      </c>
    </row>
    <row r="18" spans="1:23" ht="15.75" customHeight="1" thickBot="1">
      <c r="A18" s="290">
        <v>8</v>
      </c>
      <c r="B18" s="304" t="s">
        <v>156</v>
      </c>
      <c r="C18" s="305">
        <v>1005117</v>
      </c>
      <c r="D18" s="306" t="s">
        <v>9</v>
      </c>
      <c r="E18" s="294" t="s">
        <v>160</v>
      </c>
      <c r="F18" s="305">
        <v>4250</v>
      </c>
      <c r="G18" s="305">
        <v>231</v>
      </c>
      <c r="H18" s="305">
        <v>3535</v>
      </c>
      <c r="I18" s="322"/>
      <c r="J18" s="323" t="s">
        <v>141</v>
      </c>
      <c r="K18" s="308" t="s">
        <v>159</v>
      </c>
      <c r="L18" s="320">
        <v>2023</v>
      </c>
      <c r="M18" s="316">
        <v>2023</v>
      </c>
      <c r="N18" s="211">
        <v>20000</v>
      </c>
      <c r="O18" s="211"/>
      <c r="P18" s="322"/>
      <c r="Q18" s="322"/>
      <c r="R18" s="324">
        <v>20000</v>
      </c>
      <c r="S18" s="312">
        <v>0</v>
      </c>
      <c r="T18" s="312">
        <v>0</v>
      </c>
      <c r="U18" s="312">
        <v>0</v>
      </c>
    </row>
    <row r="19" spans="1:23" ht="34.5" thickBot="1">
      <c r="A19" s="290">
        <v>9</v>
      </c>
      <c r="B19" s="304" t="s">
        <v>156</v>
      </c>
      <c r="C19" s="305">
        <v>1005117</v>
      </c>
      <c r="D19" s="306" t="s">
        <v>9</v>
      </c>
      <c r="E19" s="294" t="s">
        <v>160</v>
      </c>
      <c r="F19" s="305">
        <v>4250</v>
      </c>
      <c r="G19" s="305">
        <v>231</v>
      </c>
      <c r="H19" s="305">
        <v>3535</v>
      </c>
      <c r="I19" s="325"/>
      <c r="J19" s="326" t="s">
        <v>142</v>
      </c>
      <c r="K19" s="308" t="s">
        <v>159</v>
      </c>
      <c r="L19" s="320">
        <v>2023</v>
      </c>
      <c r="M19" s="316">
        <v>2023</v>
      </c>
      <c r="N19" s="327">
        <f>R19+S19+T19</f>
        <v>3000</v>
      </c>
      <c r="O19" s="327"/>
      <c r="P19" s="325"/>
      <c r="Q19" s="325"/>
      <c r="R19" s="328">
        <v>1000</v>
      </c>
      <c r="S19" s="327">
        <v>1000</v>
      </c>
      <c r="T19" s="327">
        <v>1000</v>
      </c>
      <c r="U19" s="312">
        <v>0</v>
      </c>
    </row>
    <row r="20" spans="1:23" ht="45.75" customHeight="1" thickBot="1">
      <c r="A20" s="290">
        <v>10</v>
      </c>
      <c r="B20" s="329" t="s">
        <v>156</v>
      </c>
      <c r="C20" s="330">
        <v>1005117</v>
      </c>
      <c r="D20" s="331" t="s">
        <v>9</v>
      </c>
      <c r="E20" s="294" t="s">
        <v>160</v>
      </c>
      <c r="F20" s="330">
        <v>4250</v>
      </c>
      <c r="G20" s="330">
        <v>231</v>
      </c>
      <c r="H20" s="330">
        <v>3535</v>
      </c>
      <c r="I20" s="332"/>
      <c r="J20" s="333" t="s">
        <v>144</v>
      </c>
      <c r="K20" s="334" t="s">
        <v>159</v>
      </c>
      <c r="L20" s="335">
        <v>2023</v>
      </c>
      <c r="M20" s="335">
        <v>20223</v>
      </c>
      <c r="N20" s="336">
        <f>R20+S20+T20</f>
        <v>2000</v>
      </c>
      <c r="O20" s="336"/>
      <c r="P20" s="332"/>
      <c r="Q20" s="332"/>
      <c r="R20" s="337">
        <v>1000</v>
      </c>
      <c r="S20" s="338">
        <v>500</v>
      </c>
      <c r="T20" s="338">
        <v>500</v>
      </c>
      <c r="U20" s="312">
        <v>0</v>
      </c>
    </row>
    <row r="21" spans="1:23" ht="24" customHeight="1" thickBot="1">
      <c r="A21" s="419" t="s">
        <v>14</v>
      </c>
      <c r="B21" s="420"/>
      <c r="C21" s="420"/>
      <c r="D21" s="420"/>
      <c r="E21" s="420"/>
      <c r="F21" s="420"/>
      <c r="G21" s="420"/>
      <c r="H21" s="420"/>
      <c r="I21" s="420"/>
      <c r="J21" s="421"/>
      <c r="K21" s="339"/>
      <c r="L21" s="339"/>
      <c r="M21" s="339"/>
      <c r="N21" s="340">
        <f>SUM(N11:N20)</f>
        <v>421007.8</v>
      </c>
      <c r="O21" s="340">
        <f t="shared" ref="O21:T21" si="0">SUM(O11:O20)</f>
        <v>0</v>
      </c>
      <c r="P21" s="340">
        <f t="shared" si="0"/>
        <v>197904</v>
      </c>
      <c r="Q21" s="340">
        <f t="shared" si="0"/>
        <v>0</v>
      </c>
      <c r="R21" s="340">
        <f t="shared" si="0"/>
        <v>212403.8</v>
      </c>
      <c r="S21" s="340">
        <f t="shared" si="0"/>
        <v>8500</v>
      </c>
      <c r="T21" s="340">
        <f t="shared" si="0"/>
        <v>8500</v>
      </c>
      <c r="U21" s="341">
        <f t="shared" ref="U21" si="1">SUM(U11:U19)</f>
        <v>0</v>
      </c>
    </row>
    <row r="22" spans="1:23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</row>
    <row r="23" spans="1:23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</row>
    <row r="24" spans="1:23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</row>
    <row r="25" spans="1:23" ht="24.75" customHeight="1">
      <c r="A25" s="416" t="s">
        <v>125</v>
      </c>
      <c r="B25" s="416"/>
      <c r="C25" s="416"/>
      <c r="D25" s="408" t="s">
        <v>5</v>
      </c>
      <c r="E25" s="409"/>
      <c r="F25" s="408" t="s">
        <v>130</v>
      </c>
      <c r="G25" s="409"/>
      <c r="H25" s="260"/>
      <c r="I25" s="260"/>
      <c r="J25" s="260"/>
      <c r="K25" s="260"/>
      <c r="L25" s="260"/>
      <c r="M25" s="410" t="s">
        <v>15</v>
      </c>
      <c r="N25" s="411"/>
      <c r="O25" s="408" t="s">
        <v>5</v>
      </c>
      <c r="P25" s="409"/>
      <c r="Q25" s="426" t="s">
        <v>131</v>
      </c>
      <c r="R25" s="426"/>
      <c r="S25" s="272"/>
      <c r="T25" s="272"/>
      <c r="U25" s="272"/>
      <c r="W25" s="113"/>
    </row>
    <row r="26" spans="1:23" ht="34.5" customHeight="1">
      <c r="A26" s="416"/>
      <c r="B26" s="416"/>
      <c r="C26" s="416"/>
      <c r="D26" s="408" t="s">
        <v>6</v>
      </c>
      <c r="E26" s="409"/>
      <c r="F26" s="408"/>
      <c r="G26" s="409"/>
      <c r="H26" s="260"/>
      <c r="I26" s="260"/>
      <c r="J26" s="260"/>
      <c r="K26" s="260"/>
      <c r="L26" s="260"/>
      <c r="M26" s="412"/>
      <c r="N26" s="413"/>
      <c r="O26" s="408" t="s">
        <v>6</v>
      </c>
      <c r="P26" s="409"/>
      <c r="Q26" s="342"/>
      <c r="R26" s="343"/>
      <c r="S26" s="272"/>
      <c r="T26" s="272"/>
      <c r="U26" s="272"/>
      <c r="W26" s="114"/>
    </row>
    <row r="27" spans="1:23" ht="15" customHeight="1">
      <c r="A27" s="416"/>
      <c r="B27" s="416"/>
      <c r="C27" s="416"/>
      <c r="D27" s="408" t="s">
        <v>7</v>
      </c>
      <c r="E27" s="409"/>
      <c r="F27" s="408"/>
      <c r="G27" s="409"/>
      <c r="H27" s="260"/>
      <c r="I27" s="260"/>
      <c r="J27" s="260"/>
      <c r="K27" s="260"/>
      <c r="L27" s="260"/>
      <c r="M27" s="414"/>
      <c r="N27" s="415"/>
      <c r="O27" s="408" t="s">
        <v>7</v>
      </c>
      <c r="P27" s="409"/>
      <c r="Q27" s="344"/>
      <c r="R27" s="345"/>
      <c r="S27" s="272"/>
      <c r="T27" s="272"/>
      <c r="U27" s="272"/>
      <c r="W27" s="113"/>
    </row>
    <row r="28" spans="1:23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</row>
  </sheetData>
  <mergeCells count="19">
    <mergeCell ref="R9:R10"/>
    <mergeCell ref="S9:S10"/>
    <mergeCell ref="T9:T10"/>
    <mergeCell ref="U9:U10"/>
    <mergeCell ref="Q25:R25"/>
    <mergeCell ref="P9:Q9"/>
    <mergeCell ref="O25:P25"/>
    <mergeCell ref="N9:N10"/>
    <mergeCell ref="A21:J21"/>
    <mergeCell ref="D25:E25"/>
    <mergeCell ref="D26:E26"/>
    <mergeCell ref="D27:E27"/>
    <mergeCell ref="F26:G26"/>
    <mergeCell ref="F27:G27"/>
    <mergeCell ref="O26:P26"/>
    <mergeCell ref="O27:P27"/>
    <mergeCell ref="M25:N27"/>
    <mergeCell ref="F25:G25"/>
    <mergeCell ref="A25:C27"/>
  </mergeCells>
  <pageMargins left="0.19" right="0.17" top="0.4" bottom="0.25" header="0.18" footer="0.17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Artikulli 602</vt:lpstr>
      <vt:lpstr>P9.Art.606</vt:lpstr>
      <vt:lpstr>P11.Investime te brendshme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Osmanaj</dc:creator>
  <cp:lastModifiedBy>Anida Pashollari</cp:lastModifiedBy>
  <cp:lastPrinted>2022-08-12T09:41:08Z</cp:lastPrinted>
  <dcterms:created xsi:type="dcterms:W3CDTF">2019-03-27T12:43:36Z</dcterms:created>
  <dcterms:modified xsi:type="dcterms:W3CDTF">2023-12-05T13:07:28Z</dcterms:modified>
</cp:coreProperties>
</file>