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Petrika.papajorgji\Desktop\"/>
    </mc:Choice>
  </mc:AlternateContent>
  <xr:revisionPtr revIDLastSave="0" documentId="13_ncr:1_{CB31ED3A-DC52-4A93-9E19-C43932CB95DD}" xr6:coauthVersionLast="47" xr6:coauthVersionMax="47" xr10:uidLastSave="{00000000-0000-0000-0000-000000000000}"/>
  <bookViews>
    <workbookView xWindow="9165" yWindow="2025" windowWidth="20700" windowHeight="13605" tabRatio="921" activeTab="2" xr2:uid="{00000000-000D-0000-FFFF-FFFF00000000}"/>
  </bookViews>
  <sheets>
    <sheet name="Artikulli 602" sheetId="3" r:id="rId1"/>
    <sheet name="P9.Art.606" sheetId="8" r:id="rId2"/>
    <sheet name="P11.Investime te brendshme" sheetId="9" r:id="rId3"/>
  </sheets>
  <definedNames>
    <definedName name="_xlnm._FilterDatabase" localSheetId="0" hidden="1">'Artikulli 602'!$D$18:$M$103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3" i="9" l="1"/>
  <c r="S13" i="9"/>
  <c r="R13" i="9"/>
  <c r="K25" i="8"/>
  <c r="I25" i="8"/>
  <c r="F87" i="3"/>
  <c r="K72" i="3"/>
  <c r="H72" i="3"/>
  <c r="F72" i="3"/>
  <c r="H68" i="3"/>
  <c r="K67" i="3"/>
  <c r="H67" i="3"/>
  <c r="H65" i="3" s="1"/>
  <c r="E43" i="3"/>
  <c r="F43" i="3"/>
  <c r="G43" i="3"/>
  <c r="I43" i="3"/>
  <c r="J43" i="3"/>
  <c r="D43" i="3"/>
  <c r="E29" i="3"/>
  <c r="F29" i="3"/>
  <c r="G29" i="3"/>
  <c r="I29" i="3"/>
  <c r="J29" i="3"/>
  <c r="D29" i="3"/>
  <c r="F67" i="3" l="1"/>
  <c r="N11" i="9"/>
  <c r="U13" i="9"/>
  <c r="J25" i="8" l="1"/>
  <c r="H25" i="8"/>
  <c r="G25" i="8"/>
  <c r="F25" i="8"/>
  <c r="E25" i="8"/>
  <c r="D25" i="8"/>
  <c r="L41" i="3" l="1"/>
  <c r="N12" i="9" l="1"/>
  <c r="N13" i="9" l="1"/>
  <c r="D83" i="3"/>
  <c r="D65" i="3"/>
  <c r="H95" i="3" l="1"/>
  <c r="H99" i="3"/>
  <c r="H100" i="3"/>
  <c r="H80" i="3"/>
  <c r="H75" i="3"/>
  <c r="H45" i="3"/>
  <c r="H49" i="3"/>
  <c r="H50" i="3"/>
  <c r="H52" i="3"/>
  <c r="H53" i="3"/>
  <c r="H54" i="3"/>
  <c r="H56" i="3"/>
  <c r="H58" i="3"/>
  <c r="H44" i="3"/>
  <c r="H26" i="3"/>
  <c r="H22" i="3" s="1"/>
  <c r="H27" i="3"/>
  <c r="H30" i="3"/>
  <c r="H31" i="3"/>
  <c r="H32" i="3"/>
  <c r="H33" i="3"/>
  <c r="H34" i="3"/>
  <c r="H35" i="3"/>
  <c r="H36" i="3"/>
  <c r="H37" i="3"/>
  <c r="H38" i="3"/>
  <c r="H39" i="3"/>
  <c r="H40" i="3"/>
  <c r="F22" i="3"/>
  <c r="F60" i="3"/>
  <c r="F65" i="3"/>
  <c r="F68" i="3"/>
  <c r="F77" i="3"/>
  <c r="H93" i="3" l="1"/>
  <c r="H43" i="3"/>
  <c r="H29" i="3"/>
  <c r="D22" i="3"/>
  <c r="Q13" i="9" l="1"/>
  <c r="P13" i="9"/>
  <c r="O13" i="9"/>
  <c r="K101" i="3"/>
  <c r="L101" i="3" s="1"/>
  <c r="D93" i="3"/>
  <c r="K100" i="3"/>
  <c r="L100" i="3" s="1"/>
  <c r="K99" i="3"/>
  <c r="L99" i="3" s="1"/>
  <c r="K98" i="3"/>
  <c r="L98" i="3" s="1"/>
  <c r="K97" i="3"/>
  <c r="L97" i="3" s="1"/>
  <c r="K96" i="3"/>
  <c r="L96" i="3" s="1"/>
  <c r="K95" i="3"/>
  <c r="L95" i="3" s="1"/>
  <c r="K94" i="3"/>
  <c r="F93" i="3"/>
  <c r="K92" i="3"/>
  <c r="K90" i="3" s="1"/>
  <c r="L90" i="3" s="1"/>
  <c r="H90" i="3"/>
  <c r="F90" i="3"/>
  <c r="D90" i="3"/>
  <c r="H89" i="3"/>
  <c r="K89" i="3" s="1"/>
  <c r="L89" i="3" s="1"/>
  <c r="H88" i="3"/>
  <c r="K88" i="3" s="1"/>
  <c r="L88" i="3" s="1"/>
  <c r="H86" i="3"/>
  <c r="K86" i="3" s="1"/>
  <c r="L86" i="3" s="1"/>
  <c r="H85" i="3"/>
  <c r="H84" i="3"/>
  <c r="F83" i="3"/>
  <c r="H82" i="3"/>
  <c r="K82" i="3" s="1"/>
  <c r="L82" i="3" s="1"/>
  <c r="L81" i="3"/>
  <c r="K80" i="3"/>
  <c r="L80" i="3" s="1"/>
  <c r="H79" i="3"/>
  <c r="K79" i="3" s="1"/>
  <c r="H78" i="3"/>
  <c r="D77" i="3"/>
  <c r="L76" i="3"/>
  <c r="K75" i="3"/>
  <c r="L75" i="3" s="1"/>
  <c r="L74" i="3"/>
  <c r="L73" i="3"/>
  <c r="L72" i="3"/>
  <c r="K71" i="3"/>
  <c r="L71" i="3" s="1"/>
  <c r="L70" i="3"/>
  <c r="K69" i="3"/>
  <c r="L69" i="3" s="1"/>
  <c r="D68" i="3"/>
  <c r="L64" i="3"/>
  <c r="L63" i="3"/>
  <c r="L62" i="3"/>
  <c r="L61" i="3"/>
  <c r="D60" i="3"/>
  <c r="L59" i="3"/>
  <c r="K58" i="3"/>
  <c r="L58" i="3" s="1"/>
  <c r="L57" i="3"/>
  <c r="K56" i="3"/>
  <c r="L56" i="3" s="1"/>
  <c r="L55" i="3"/>
  <c r="K54" i="3"/>
  <c r="L54" i="3" s="1"/>
  <c r="K53" i="3"/>
  <c r="L53" i="3" s="1"/>
  <c r="K52" i="3"/>
  <c r="L52" i="3" s="1"/>
  <c r="L51" i="3"/>
  <c r="K50" i="3"/>
  <c r="L50" i="3" s="1"/>
  <c r="K49" i="3"/>
  <c r="L45" i="3"/>
  <c r="J103" i="3"/>
  <c r="I103" i="3"/>
  <c r="G103" i="3"/>
  <c r="K42" i="3"/>
  <c r="L42" i="3" s="1"/>
  <c r="K40" i="3"/>
  <c r="L40" i="3" s="1"/>
  <c r="K39" i="3"/>
  <c r="L39" i="3" s="1"/>
  <c r="K38" i="3"/>
  <c r="L38" i="3" s="1"/>
  <c r="K37" i="3"/>
  <c r="L37" i="3" s="1"/>
  <c r="K36" i="3"/>
  <c r="L36" i="3" s="1"/>
  <c r="K35" i="3"/>
  <c r="L35" i="3" s="1"/>
  <c r="K34" i="3"/>
  <c r="L34" i="3" s="1"/>
  <c r="K33" i="3"/>
  <c r="L33" i="3" s="1"/>
  <c r="K32" i="3"/>
  <c r="L32" i="3" s="1"/>
  <c r="K31" i="3"/>
  <c r="L31" i="3" s="1"/>
  <c r="L28" i="3"/>
  <c r="K27" i="3"/>
  <c r="L27" i="3" s="1"/>
  <c r="K26" i="3"/>
  <c r="L26" i="3" s="1"/>
  <c r="L25" i="3"/>
  <c r="L23" i="3"/>
  <c r="K84" i="3" l="1"/>
  <c r="L84" i="3" s="1"/>
  <c r="H83" i="3"/>
  <c r="D103" i="3"/>
  <c r="K78" i="3"/>
  <c r="L78" i="3" s="1"/>
  <c r="H77" i="3"/>
  <c r="H103" i="3" s="1"/>
  <c r="L49" i="3"/>
  <c r="L43" i="3" s="1"/>
  <c r="K43" i="3"/>
  <c r="F103" i="3"/>
  <c r="H106" i="3" s="1"/>
  <c r="L66" i="3"/>
  <c r="L44" i="3"/>
  <c r="L60" i="3"/>
  <c r="L67" i="3"/>
  <c r="L68" i="3"/>
  <c r="L79" i="3"/>
  <c r="H60" i="3"/>
  <c r="L92" i="3"/>
  <c r="L94" i="3"/>
  <c r="K30" i="3"/>
  <c r="K29" i="3" s="1"/>
  <c r="K60" i="3"/>
  <c r="K68" i="3"/>
  <c r="K85" i="3"/>
  <c r="K77" i="3" l="1"/>
  <c r="L77" i="3"/>
  <c r="L65" i="3"/>
  <c r="K93" i="3"/>
  <c r="K65" i="3"/>
  <c r="L24" i="3"/>
  <c r="L22" i="3" s="1"/>
  <c r="K22" i="3"/>
  <c r="L30" i="3"/>
  <c r="L29" i="3" s="1"/>
  <c r="L85" i="3"/>
  <c r="L83" i="3" s="1"/>
  <c r="K83" i="3"/>
  <c r="L93" i="3"/>
  <c r="K103" i="3" l="1"/>
  <c r="L103" i="3"/>
  <c r="D21" i="3"/>
</calcChain>
</file>

<file path=xl/sharedStrings.xml><?xml version="1.0" encoding="utf-8"?>
<sst xmlns="http://schemas.openxmlformats.org/spreadsheetml/2006/main" count="214" uniqueCount="165">
  <si>
    <t>Shtojca 1/A. Pasqyrat Shtesë për Buxhetin Vjetor</t>
  </si>
  <si>
    <t>Kodi</t>
  </si>
  <si>
    <t>Emertimi</t>
  </si>
  <si>
    <t>Njesia e Qeverisjes Qendrore</t>
  </si>
  <si>
    <t>1005117</t>
  </si>
  <si>
    <t>AZHBR</t>
  </si>
  <si>
    <t>Drejtori i Drejtorise Ekonomike/Finances/Nepunesi Zbatues</t>
  </si>
  <si>
    <t>Emri</t>
  </si>
  <si>
    <t>Nenshkrimi</t>
  </si>
  <si>
    <t>Data</t>
  </si>
  <si>
    <t>Ne 000 leke</t>
  </si>
  <si>
    <t xml:space="preserve"> </t>
  </si>
  <si>
    <t>Totali</t>
  </si>
  <si>
    <t>&lt;&lt;Emertimi i Programit&gt;&gt;</t>
  </si>
  <si>
    <t>Pasqyra Nr. 5: Parashikimi i Shpenzimeve per Mallra dhe Sherbime per secilin Program te Njesise se Qeverisjes Qendrore (602)</t>
  </si>
  <si>
    <t>Nenkategoria</t>
  </si>
  <si>
    <t>Mallra dhe sherbime te tjera</t>
  </si>
  <si>
    <t>Artikulli</t>
  </si>
  <si>
    <t>Viti</t>
  </si>
  <si>
    <t>Buxheti</t>
  </si>
  <si>
    <t xml:space="preserve">Nga te ardhurat </t>
  </si>
  <si>
    <t>Limiti</t>
  </si>
  <si>
    <t>Kerkesa</t>
  </si>
  <si>
    <t>Nga te ardhurat</t>
  </si>
  <si>
    <t xml:space="preserve">Materiale zyre dhe te pergjithshme </t>
  </si>
  <si>
    <t>Materiale per pastrim, dezinfektim, ngrohje dhe ndriçim</t>
  </si>
  <si>
    <t>Materiale per funksionimin e pajisjeve te zyres(tonera)</t>
  </si>
  <si>
    <t>Materiale per funksionimin e pajisjeve speciale</t>
  </si>
  <si>
    <t>Blerje dokumentacioni</t>
  </si>
  <si>
    <t>Furnizime dhe materiale te tjera zyre dhe te pergjishme</t>
  </si>
  <si>
    <t>Materiale dhe sherbime speciale</t>
  </si>
  <si>
    <t>Uniforma dhe veshje te tjera speciale</t>
  </si>
  <si>
    <t>Plehra kimike, furnitura veterinare, farera, fidane e te tjera produkte agrokulturore</t>
  </si>
  <si>
    <t>Ilaçe, materiale dhe proteza mjekesore</t>
  </si>
  <si>
    <t>Furnizime dhe sherbime me ushqim per mencat</t>
  </si>
  <si>
    <t>Pajisje, materiale dhe sherbime ushtarake</t>
  </si>
  <si>
    <t>Pajisje per perdorim policor</t>
  </si>
  <si>
    <t>Libra dhe publikime profesionale</t>
  </si>
  <si>
    <t xml:space="preserve">Materiale per mbrojtjen e tokes, bimeve dhe kafsheve nga semundjet </t>
  </si>
  <si>
    <t>Materiale dhe pajisje labratorike te sherbimit publik</t>
  </si>
  <si>
    <t>Shpenzime per prodhim dokumentacioni specifik (Flete palosje)</t>
  </si>
  <si>
    <t>Softe informatike me karakter te pergjithshem</t>
  </si>
  <si>
    <t>Te tjera materiale dhe sherbime speciale</t>
  </si>
  <si>
    <t>Sherbime nga te trete</t>
  </si>
  <si>
    <t>Elektricitet  AZHBR</t>
  </si>
  <si>
    <t>Elektricitet  20 Agropikat</t>
  </si>
  <si>
    <t>Uje AZHBR</t>
  </si>
  <si>
    <t>Uje Agropika</t>
  </si>
  <si>
    <t>Sherbime telefonike</t>
  </si>
  <si>
    <t>Telefoni fikse</t>
  </si>
  <si>
    <t>Telefoni Celulare</t>
  </si>
  <si>
    <t>Posta dhe sherbimi korrier</t>
  </si>
  <si>
    <t>Sherbim per ngrohje</t>
  </si>
  <si>
    <t>Sherbime te ISSH per ISKSH</t>
  </si>
  <si>
    <t>Sherbimet bankare</t>
  </si>
  <si>
    <t>Sherbime te sigurimit dhe ruajtjes</t>
  </si>
  <si>
    <t>Sherbime te  pastrimit dhe gjelberimit</t>
  </si>
  <si>
    <t>Sherbime te printimit dhe publikimit</t>
  </si>
  <si>
    <t>Kosto e trajnimit dhe seminareve</t>
  </si>
  <si>
    <t>Sherbime te tjera</t>
  </si>
  <si>
    <t>Shpenzime transporti</t>
  </si>
  <si>
    <t>Karburant dhe vaj</t>
  </si>
  <si>
    <t>Pjese kembimi, goma dhe bateri</t>
  </si>
  <si>
    <t>Shpenzimet e siguracionit te mjeteve te transportit</t>
  </si>
  <si>
    <t>Shpenzime te tjera transporti ( larje+emergjenca)</t>
  </si>
  <si>
    <t>Shpenzime udhetimi</t>
  </si>
  <si>
    <t>Udhetim i brendshem</t>
  </si>
  <si>
    <t>Shpenzime per mirembajtjen e tokave dhe aktiveve natyrore</t>
  </si>
  <si>
    <t>Shpenzime per mirembajtjen e objekteve specifike kamerat</t>
  </si>
  <si>
    <t>Shpenzime per mirembajtjen e objekteve ndertimore</t>
  </si>
  <si>
    <t>Shpenzime per mirembajtjen e rrugeve, veprave ujore dhe rrjeteve hidraulike, elektrike, etj</t>
  </si>
  <si>
    <t>Shpenzime per mirembajtjen e aparateve elektronike</t>
  </si>
  <si>
    <t>Shpenzime per mirembajtjen e mjeteve te transportit</t>
  </si>
  <si>
    <t>Shpenzime per mirembajtjen e rezerves shteterore</t>
  </si>
  <si>
    <t>Shpenzime per qeramarrje  ambjentesh</t>
  </si>
  <si>
    <t>Shpenzime per qeramarrje  per pronat residenciale</t>
  </si>
  <si>
    <t>Shpenzime per qeramarrje per aparate dhe pajisjet teknike, makineri</t>
  </si>
  <si>
    <t>Shpenzime per qeramarrje mjetesh transporti</t>
  </si>
  <si>
    <t>Shpenzime te tjera qeraje</t>
  </si>
  <si>
    <t>Shpenzime per kompensim per ish te perndjekurit politike</t>
  </si>
  <si>
    <t>Shpenzime per kompensim per burgosjet e padrejta</t>
  </si>
  <si>
    <t>Shpenzime kompensimi per shpronesim ne te kaluaren</t>
  </si>
  <si>
    <t>Shpenzime per ekzekutim te vendimeve gjyqesore per largim nga puna</t>
  </si>
  <si>
    <t>Shpenzime per ekzekutim te detyrime kontraktuale te papaguara</t>
  </si>
  <si>
    <t>Shpenzime per kompensime te tjera te papaguara</t>
  </si>
  <si>
    <t>Shpenzime te lidhura me huamarrjen per hua</t>
  </si>
  <si>
    <t>Shpenzime per kuota qe rrjedhin nga detyrimet</t>
  </si>
  <si>
    <t>Shpenzime te tjera lidhur me huamarrjen</t>
  </si>
  <si>
    <t>Shpenzime te tjera operative</t>
  </si>
  <si>
    <t>Shpenzime per pritje e percjellje</t>
  </si>
  <si>
    <t>Shpenzime per inagurimin e 4 agropikave te AZHBR</t>
  </si>
  <si>
    <t>Shpenzime gjyqesore</t>
  </si>
  <si>
    <t>Shpenzime per honorare</t>
  </si>
  <si>
    <t>Shpenzime kompesimi per anetaret e Parlamentit dhe zyrtare te tjera te zgjedhur</t>
  </si>
  <si>
    <t>Shpenzime per pjesmarrje ne konferenca</t>
  </si>
  <si>
    <t>Shpenzime per tatime &amp; taksa te paguara nga institucioni</t>
  </si>
  <si>
    <t>Anida  PASHOLLARI</t>
  </si>
  <si>
    <t>Koordinatori i GMS / Nepunesi Autorizues</t>
  </si>
  <si>
    <t>Kodi i institucionit</t>
  </si>
  <si>
    <t>TOTALI</t>
  </si>
  <si>
    <t>Drejtori i Drejtorise Ekonomike/Finances
Nepunesi Zbatues</t>
  </si>
  <si>
    <t>Nr.</t>
  </si>
  <si>
    <t>Pasqyra Nr. 9: Parashikimi i Shpenzimeve per Transfertat ne Buxhetet Familjare dhe Individet per secilin Program te Njesise se Qeverisjes Qendrore (606)</t>
  </si>
  <si>
    <t>Transferta per Buxhete Familjare dhe Individe</t>
  </si>
  <si>
    <t>Buxhet Familjar / Individe*</t>
  </si>
  <si>
    <t>Nr.perfituesve direkt e indirekt</t>
  </si>
  <si>
    <t>Shuma</t>
  </si>
  <si>
    <t>Perfitues direkt dhe indirekt( percaktuar me VKM)</t>
  </si>
  <si>
    <t xml:space="preserve">Fermere, SHBB ose Subjekte </t>
  </si>
  <si>
    <t>Perfitues direkt NAFTA PA AKCIZE</t>
  </si>
  <si>
    <t>Totali:</t>
  </si>
  <si>
    <t>* ne kollonen 2 duhet te cilesohet se cilet jane perfituesit e kesaj transferte (buxhete familjare ose individe)</t>
  </si>
  <si>
    <t>Pasqyra 11</t>
  </si>
  <si>
    <t xml:space="preserve">Lista Permbledhese e Projekteve te Investimeve Publike me Financim te Brendshem te parashikuara </t>
  </si>
  <si>
    <t>Emri i Njesise se Qeverisjes Qendrore</t>
  </si>
  <si>
    <t>ne mije leke</t>
  </si>
  <si>
    <t>Renditja sipas
Prioritetit te Institucionit</t>
  </si>
  <si>
    <t>Entiteti i Qeverisjes</t>
  </si>
  <si>
    <t>Emërtimi  institucionit</t>
  </si>
  <si>
    <t>Kapitulli</t>
  </si>
  <si>
    <t>Programi</t>
  </si>
  <si>
    <t>Llogaria ekonomike</t>
  </si>
  <si>
    <t>Kodi i Deges se Thesarit</t>
  </si>
  <si>
    <t>Kodi i projektit</t>
  </si>
  <si>
    <t>Emertimi i projektit te investimit</t>
  </si>
  <si>
    <t>Statusi projektit (vazhdim/I ri)</t>
  </si>
  <si>
    <t>Vitit Fillimit</t>
  </si>
  <si>
    <t>Viti i përfundimit</t>
  </si>
  <si>
    <t>Vlera Totale e projektit</t>
  </si>
  <si>
    <t>Plani</t>
  </si>
  <si>
    <t>Realizuar</t>
  </si>
  <si>
    <t>05</t>
  </si>
  <si>
    <t>01</t>
  </si>
  <si>
    <t>Blerje paisje  kompjuterike AZHBR</t>
  </si>
  <si>
    <t>I ri</t>
  </si>
  <si>
    <t>Blerje programesh (softe te ndryshme per mbarevjatjen e punes)</t>
  </si>
  <si>
    <t>Drejtori i Drejtorise Ekonomike/Finances/ Nepunesi Zbatues</t>
  </si>
  <si>
    <t>Parashikimi për v.2026</t>
  </si>
  <si>
    <t>Parashikimi viti 2026</t>
  </si>
  <si>
    <t>Parashikimi vitit 2026</t>
  </si>
  <si>
    <t>Parashikimi viti 2027</t>
  </si>
  <si>
    <t>Parashikimi për v.2027</t>
  </si>
  <si>
    <t>-</t>
  </si>
  <si>
    <t>Ardita KUÇI</t>
  </si>
  <si>
    <r>
      <t>Shpenzime per m</t>
    </r>
    <r>
      <rPr>
        <b/>
        <sz val="6"/>
        <color rgb="FF000000"/>
        <rFont val="Times New Roman"/>
        <family val="1"/>
        <charset val="1"/>
      </rPr>
      <t>irembajtje te zakonshme</t>
    </r>
  </si>
  <si>
    <r>
      <t xml:space="preserve">Shpenzime per mirembajtjen </t>
    </r>
    <r>
      <rPr>
        <sz val="6"/>
        <color rgb="FF000000"/>
        <rFont val="Times New Roman"/>
        <family val="1"/>
        <charset val="1"/>
      </rPr>
      <t>e pajisjeve të zyrave</t>
    </r>
  </si>
  <si>
    <r>
      <t>Shpenzime per qe</t>
    </r>
    <r>
      <rPr>
        <b/>
        <sz val="6"/>
        <color rgb="FF000000"/>
        <rFont val="Times New Roman"/>
        <family val="1"/>
        <charset val="1"/>
      </rPr>
      <t>ramarrje</t>
    </r>
  </si>
  <si>
    <r>
      <t>Shpenzime per d</t>
    </r>
    <r>
      <rPr>
        <b/>
        <sz val="6"/>
        <color rgb="FF000000"/>
        <rFont val="Times New Roman"/>
        <family val="1"/>
        <charset val="1"/>
      </rPr>
      <t>etyrime dhe kompensime legale</t>
    </r>
  </si>
  <si>
    <r>
      <t>Shpenzime per sigurimin e n</t>
    </r>
    <r>
      <rPr>
        <sz val="6"/>
        <color rgb="FF000000"/>
        <rFont val="Times New Roman"/>
        <family val="1"/>
        <charset val="1"/>
      </rPr>
      <t>dertesave dhe te tjera kosto sigurimi te ngjashme</t>
    </r>
  </si>
  <si>
    <r>
      <t xml:space="preserve">Ardita </t>
    </r>
    <r>
      <rPr>
        <sz val="6"/>
        <rFont val="Arial"/>
        <family val="2"/>
      </rPr>
      <t>KUÇI</t>
    </r>
  </si>
  <si>
    <t>PBA 2026-2028</t>
  </si>
  <si>
    <t>SITUACION 2024</t>
  </si>
  <si>
    <t>PLAN  2025</t>
  </si>
  <si>
    <t>Shpenzime pagesë tarife për OBP Sh.a</t>
  </si>
  <si>
    <t>Parashikimi viti 2028</t>
  </si>
  <si>
    <t>I pritshmi 2025</t>
  </si>
  <si>
    <t>Investime ne ferma</t>
  </si>
  <si>
    <t>Detajimi Buxhetit v.2025</t>
  </si>
  <si>
    <t>Parashikimi për v.2028</t>
  </si>
  <si>
    <t>Vlera  mbetur per tu financuar pas v.2028</t>
  </si>
  <si>
    <t>Financimi deri në 31.12.2026</t>
  </si>
  <si>
    <t>Kancelari dhe leter</t>
  </si>
  <si>
    <t>Udhetim jashte shtetit (DHE BILETA)</t>
  </si>
  <si>
    <t>ne vazhdim</t>
  </si>
  <si>
    <t>Shpenzime per te tjera materiale dhe sherbime operative(rrjeti kompjuterik dhe VOIP,www.azhbr.gov.al dhe www.ipard.gov.al)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</si>
</sst>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"/>
    <numFmt numFmtId="165" formatCode="_(* #,##0.00_);_(* \(#,##0.00\);_(* \-??_);_(@_)"/>
    <numFmt numFmtId="166" formatCode="\£#,##0;&quot;-£&quot;#,##0"/>
    <numFmt numFmtId="167" formatCode="_(* #,##0_);_(* \(#,##0\);_(* \-??_);_(@_)"/>
    <numFmt numFmtId="168" formatCode="0_);\(0\)"/>
    <numFmt numFmtId="169" formatCode="0.0"/>
    <numFmt numFmtId="175" formatCode="_(* #,##0_);_(* \(#,##0\);_(* \-_);_(@_)"/>
    <numFmt numFmtId="176" formatCode="_(* #,##0_);_(* \(#,##0\);_(* &quot;-&quot;??_);_(@_)"/>
    <numFmt numFmtId="177" formatCode="_(* #,##0.0_);_(* \(#,##0.0\);_(* &quot;-&quot;?_);_(@_)"/>
  </numFmts>
  <fonts count="53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8"/>
      <color rgb="FF003366"/>
      <name val="Times New Roman"/>
      <family val="1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10"/>
      <color rgb="FF003366"/>
      <name val="Times New Roman"/>
      <family val="1"/>
      <charset val="1"/>
    </font>
    <font>
      <b/>
      <sz val="10"/>
      <color rgb="FFFF6600"/>
      <name val="Arial"/>
      <family val="2"/>
      <charset val="1"/>
    </font>
    <font>
      <b/>
      <sz val="10"/>
      <name val="Arial"/>
      <family val="2"/>
      <charset val="1"/>
    </font>
    <font>
      <b/>
      <i/>
      <sz val="10"/>
      <name val="Times New Roman CE"/>
      <charset val="238"/>
    </font>
    <font>
      <b/>
      <i/>
      <sz val="10"/>
      <name val="Times New Roman CE"/>
      <charset val="1"/>
    </font>
    <font>
      <sz val="10"/>
      <color rgb="FF000000"/>
      <name val="Times New Roman"/>
      <family val="1"/>
      <charset val="1"/>
    </font>
    <font>
      <sz val="8"/>
      <name val="Times New Roman CE"/>
      <charset val="238"/>
    </font>
    <font>
      <sz val="8"/>
      <name val="Times New Roman"/>
      <family val="1"/>
      <charset val="1"/>
    </font>
    <font>
      <b/>
      <sz val="8"/>
      <name val="Times New Roman"/>
      <family val="1"/>
      <charset val="1"/>
    </font>
    <font>
      <sz val="8"/>
      <color rgb="FF000000"/>
      <name val="Times New Roman"/>
      <family val="1"/>
      <charset val="1"/>
    </font>
    <font>
      <i/>
      <sz val="8"/>
      <name val="Times New Roman CE"/>
      <charset val="238"/>
    </font>
    <font>
      <b/>
      <i/>
      <sz val="8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name val="Times New Roman CE"/>
      <charset val="238"/>
    </font>
    <font>
      <sz val="9"/>
      <color rgb="FF000000"/>
      <name val="Times New Roman"/>
      <family val="1"/>
      <charset val="1"/>
    </font>
    <font>
      <b/>
      <sz val="10"/>
      <name val="Times New Roman CE"/>
      <charset val="1"/>
    </font>
    <font>
      <i/>
      <sz val="10"/>
      <name val="Times New Roman CE"/>
      <charset val="238"/>
    </font>
    <font>
      <b/>
      <i/>
      <sz val="8"/>
      <name val="Times New Roman CE"/>
      <charset val="1"/>
    </font>
    <font>
      <i/>
      <sz val="9"/>
      <name val="Arial"/>
      <family val="2"/>
      <charset val="1"/>
    </font>
    <font>
      <b/>
      <u/>
      <sz val="8"/>
      <name val="Times New Roman"/>
      <family val="1"/>
      <charset val="1"/>
    </font>
    <font>
      <u/>
      <sz val="8"/>
      <name val="Times New Roman"/>
      <family val="1"/>
      <charset val="1"/>
    </font>
    <font>
      <i/>
      <u/>
      <sz val="8"/>
      <name val="Times New Roman"/>
      <family val="1"/>
      <charset val="1"/>
    </font>
    <font>
      <sz val="11"/>
      <color rgb="FF000000"/>
      <name val="Calibri"/>
      <family val="2"/>
      <charset val="1"/>
    </font>
    <font>
      <sz val="7"/>
      <color rgb="FF000000"/>
      <name val="Times New Roman"/>
      <family val="1"/>
      <charset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8"/>
      <name val="Calibri"/>
      <family val="2"/>
      <charset val="1"/>
    </font>
    <font>
      <sz val="8"/>
      <name val="Arial"/>
      <family val="2"/>
    </font>
    <font>
      <b/>
      <sz val="6"/>
      <color rgb="FF003366"/>
      <name val="Times New Roman"/>
      <family val="1"/>
      <charset val="1"/>
    </font>
    <font>
      <sz val="6"/>
      <name val="Arial"/>
      <family val="2"/>
      <charset val="1"/>
    </font>
    <font>
      <b/>
      <sz val="6"/>
      <color rgb="FFFF6600"/>
      <name val="Arial"/>
      <family val="2"/>
      <charset val="1"/>
    </font>
    <font>
      <sz val="6"/>
      <color rgb="FF000000"/>
      <name val="Calibri"/>
      <family val="2"/>
      <charset val="1"/>
    </font>
    <font>
      <b/>
      <sz val="6"/>
      <name val="Times New Roman CE"/>
      <charset val="1"/>
    </font>
    <font>
      <sz val="6"/>
      <name val="Times New Roman CE"/>
      <charset val="238"/>
    </font>
    <font>
      <b/>
      <i/>
      <sz val="6"/>
      <name val="Times New Roman CE"/>
      <charset val="238"/>
    </font>
    <font>
      <sz val="6"/>
      <name val="Times New Roman"/>
      <family val="1"/>
      <charset val="1"/>
    </font>
    <font>
      <b/>
      <sz val="6"/>
      <name val="Times New Roman"/>
      <family val="1"/>
      <charset val="1"/>
    </font>
    <font>
      <i/>
      <sz val="6"/>
      <name val="Times New Roman"/>
      <family val="1"/>
      <charset val="1"/>
    </font>
    <font>
      <sz val="6"/>
      <color rgb="FF000000"/>
      <name val="Times New Roman"/>
      <family val="1"/>
      <charset val="1"/>
    </font>
    <font>
      <i/>
      <sz val="6"/>
      <name val="Times New Roman CE"/>
      <charset val="238"/>
    </font>
    <font>
      <b/>
      <i/>
      <sz val="6"/>
      <name val="Times New Roman"/>
      <family val="1"/>
      <charset val="1"/>
    </font>
    <font>
      <b/>
      <sz val="6"/>
      <color rgb="FF000000"/>
      <name val="Times New Roman"/>
      <family val="1"/>
      <charset val="1"/>
    </font>
    <font>
      <sz val="6"/>
      <name val="Times New Roman"/>
      <family val="1"/>
    </font>
    <font>
      <sz val="6"/>
      <color theme="1"/>
      <name val="Times New Roman"/>
      <family val="1"/>
    </font>
    <font>
      <b/>
      <sz val="6"/>
      <color rgb="FF000000"/>
      <name val="Calibri"/>
      <family val="2"/>
    </font>
    <font>
      <sz val="6"/>
      <name val="Arial"/>
      <family val="2"/>
    </font>
    <font>
      <sz val="6"/>
      <color theme="1" tint="4.9989318521683403E-2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AE3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0.14999847407452621"/>
        <bgColor rgb="FFDAE3F3"/>
      </patternFill>
    </fill>
    <fill>
      <patternFill patternType="solid">
        <fgColor theme="0" tint="-0.14999847407452621"/>
        <bgColor rgb="FF9DC3E6"/>
      </patternFill>
    </fill>
    <fill>
      <patternFill patternType="solid">
        <fgColor theme="0" tint="-0.14999847407452621"/>
        <bgColor rgb="FFDEEBF7"/>
      </patternFill>
    </fill>
  </fills>
  <borders count="6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32">
    <xf numFmtId="0" fontId="0" fillId="0" borderId="0"/>
    <xf numFmtId="165" fontId="28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1" fillId="0" borderId="0" applyBorder="0" applyProtection="0"/>
    <xf numFmtId="165" fontId="28" fillId="0" borderId="0" applyBorder="0" applyProtection="0"/>
    <xf numFmtId="166" fontId="1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1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Border="0" applyProtection="0"/>
    <xf numFmtId="0" fontId="1" fillId="0" borderId="0"/>
    <xf numFmtId="0" fontId="1" fillId="0" borderId="0"/>
    <xf numFmtId="0" fontId="1" fillId="0" borderId="0"/>
    <xf numFmtId="175" fontId="28" fillId="0" borderId="0" applyBorder="0" applyProtection="0"/>
  </cellStyleXfs>
  <cellXfs count="368">
    <xf numFmtId="0" fontId="0" fillId="0" borderId="0" xfId="0"/>
    <xf numFmtId="0" fontId="3" fillId="0" borderId="5" xfId="17" applyFont="1" applyBorder="1"/>
    <xf numFmtId="0" fontId="1" fillId="0" borderId="0" xfId="28"/>
    <xf numFmtId="0" fontId="6" fillId="0" borderId="0" xfId="28" applyFont="1"/>
    <xf numFmtId="3" fontId="4" fillId="0" borderId="21" xfId="30" applyNumberFormat="1" applyFont="1" applyBorder="1"/>
    <xf numFmtId="0" fontId="10" fillId="0" borderId="0" xfId="0" applyFont="1"/>
    <xf numFmtId="167" fontId="10" fillId="2" borderId="0" xfId="1" applyNumberFormat="1" applyFont="1" applyFill="1" applyBorder="1" applyProtection="1"/>
    <xf numFmtId="167" fontId="10" fillId="0" borderId="0" xfId="1" applyNumberFormat="1" applyFont="1" applyBorder="1" applyProtection="1"/>
    <xf numFmtId="0" fontId="17" fillId="0" borderId="0" xfId="20" applyFont="1"/>
    <xf numFmtId="0" fontId="18" fillId="0" borderId="0" xfId="19" applyFont="1"/>
    <xf numFmtId="0" fontId="18" fillId="0" borderId="0" xfId="20" applyFont="1"/>
    <xf numFmtId="0" fontId="14" fillId="0" borderId="0" xfId="0" applyFont="1"/>
    <xf numFmtId="0" fontId="20" fillId="0" borderId="0" xfId="0" applyFont="1"/>
    <xf numFmtId="0" fontId="1" fillId="0" borderId="12" xfId="28" applyBorder="1"/>
    <xf numFmtId="0" fontId="5" fillId="0" borderId="0" xfId="13" applyFont="1"/>
    <xf numFmtId="0" fontId="1" fillId="0" borderId="0" xfId="13"/>
    <xf numFmtId="0" fontId="21" fillId="0" borderId="1" xfId="13" applyFont="1" applyBorder="1"/>
    <xf numFmtId="0" fontId="21" fillId="0" borderId="2" xfId="13" applyFont="1" applyBorder="1"/>
    <xf numFmtId="0" fontId="1" fillId="0" borderId="2" xfId="13" applyBorder="1"/>
    <xf numFmtId="0" fontId="19" fillId="2" borderId="2" xfId="13" applyFont="1" applyFill="1" applyBorder="1"/>
    <xf numFmtId="0" fontId="19" fillId="2" borderId="8" xfId="13" applyFont="1" applyFill="1" applyBorder="1"/>
    <xf numFmtId="0" fontId="8" fillId="0" borderId="4" xfId="13" applyFont="1" applyBorder="1"/>
    <xf numFmtId="0" fontId="8" fillId="0" borderId="0" xfId="13" applyFont="1"/>
    <xf numFmtId="0" fontId="8" fillId="2" borderId="0" xfId="13" applyFont="1" applyFill="1"/>
    <xf numFmtId="0" fontId="19" fillId="0" borderId="4" xfId="13" applyFont="1" applyBorder="1"/>
    <xf numFmtId="0" fontId="19" fillId="2" borderId="0" xfId="13" applyFont="1" applyFill="1"/>
    <xf numFmtId="0" fontId="8" fillId="2" borderId="4" xfId="13" applyFont="1" applyFill="1" applyBorder="1"/>
    <xf numFmtId="0" fontId="22" fillId="2" borderId="1" xfId="13" applyFont="1" applyFill="1" applyBorder="1"/>
    <xf numFmtId="0" fontId="22" fillId="2" borderId="2" xfId="13" applyFont="1" applyFill="1" applyBorder="1"/>
    <xf numFmtId="0" fontId="22" fillId="2" borderId="6" xfId="13" applyFont="1" applyFill="1" applyBorder="1"/>
    <xf numFmtId="0" fontId="22" fillId="2" borderId="7" xfId="13" applyFont="1" applyFill="1" applyBorder="1"/>
    <xf numFmtId="0" fontId="22" fillId="0" borderId="52" xfId="13" applyFont="1" applyBorder="1"/>
    <xf numFmtId="0" fontId="15" fillId="0" borderId="54" xfId="13" applyFont="1" applyBorder="1" applyAlignment="1">
      <alignment horizontal="center"/>
    </xf>
    <xf numFmtId="0" fontId="15" fillId="0" borderId="41" xfId="13" applyFont="1" applyBorder="1" applyAlignment="1">
      <alignment horizontal="center"/>
    </xf>
    <xf numFmtId="0" fontId="15" fillId="0" borderId="55" xfId="13" applyFont="1" applyBorder="1" applyAlignment="1">
      <alignment horizontal="center"/>
    </xf>
    <xf numFmtId="0" fontId="15" fillId="2" borderId="41" xfId="13" applyFont="1" applyFill="1" applyBorder="1" applyAlignment="1">
      <alignment horizontal="center"/>
    </xf>
    <xf numFmtId="0" fontId="15" fillId="0" borderId="22" xfId="13" applyFont="1" applyBorder="1" applyAlignment="1">
      <alignment horizontal="center"/>
    </xf>
    <xf numFmtId="0" fontId="15" fillId="0" borderId="58" xfId="13" applyFont="1" applyBorder="1" applyAlignment="1">
      <alignment horizontal="center"/>
    </xf>
    <xf numFmtId="0" fontId="15" fillId="0" borderId="59" xfId="13" applyFont="1" applyBorder="1" applyAlignment="1">
      <alignment horizontal="center"/>
    </xf>
    <xf numFmtId="0" fontId="11" fillId="0" borderId="42" xfId="13" applyFont="1" applyBorder="1"/>
    <xf numFmtId="0" fontId="11" fillId="0" borderId="63" xfId="13" applyFont="1" applyBorder="1" applyAlignment="1">
      <alignment horizontal="center"/>
    </xf>
    <xf numFmtId="3" fontId="1" fillId="2" borderId="5" xfId="2" applyNumberFormat="1" applyFill="1" applyBorder="1" applyProtection="1"/>
    <xf numFmtId="0" fontId="11" fillId="0" borderId="12" xfId="13" applyFont="1" applyBorder="1"/>
    <xf numFmtId="0" fontId="11" fillId="0" borderId="43" xfId="13" applyFont="1" applyBorder="1"/>
    <xf numFmtId="0" fontId="11" fillId="0" borderId="44" xfId="13" applyFont="1" applyBorder="1" applyAlignment="1">
      <alignment horizontal="center"/>
    </xf>
    <xf numFmtId="0" fontId="19" fillId="2" borderId="44" xfId="13" applyFont="1" applyFill="1" applyBorder="1"/>
    <xf numFmtId="0" fontId="19" fillId="2" borderId="45" xfId="13" applyFont="1" applyFill="1" applyBorder="1"/>
    <xf numFmtId="0" fontId="8" fillId="0" borderId="31" xfId="13" applyFont="1" applyBorder="1" applyAlignment="1">
      <alignment horizontal="center"/>
    </xf>
    <xf numFmtId="3" fontId="8" fillId="0" borderId="51" xfId="13" applyNumberFormat="1" applyFont="1" applyBorder="1" applyAlignment="1">
      <alignment horizontal="center"/>
    </xf>
    <xf numFmtId="3" fontId="8" fillId="0" borderId="3" xfId="13" applyNumberFormat="1" applyFont="1" applyBorder="1" applyAlignment="1">
      <alignment horizontal="center"/>
    </xf>
    <xf numFmtId="0" fontId="24" fillId="0" borderId="0" xfId="29" applyFont="1"/>
    <xf numFmtId="0" fontId="3" fillId="0" borderId="5" xfId="13" applyFont="1" applyBorder="1"/>
    <xf numFmtId="0" fontId="12" fillId="0" borderId="0" xfId="15" applyFont="1"/>
    <xf numFmtId="167" fontId="20" fillId="0" borderId="0" xfId="0" applyNumberFormat="1" applyFont="1"/>
    <xf numFmtId="0" fontId="12" fillId="0" borderId="12" xfId="15" applyFont="1" applyBorder="1"/>
    <xf numFmtId="0" fontId="12" fillId="0" borderId="14" xfId="15" applyFont="1" applyBorder="1"/>
    <xf numFmtId="3" fontId="20" fillId="0" borderId="0" xfId="0" applyNumberFormat="1" applyFont="1"/>
    <xf numFmtId="0" fontId="12" fillId="0" borderId="22" xfId="15" applyFont="1" applyBorder="1"/>
    <xf numFmtId="0" fontId="12" fillId="0" borderId="11" xfId="15" applyFont="1" applyBorder="1"/>
    <xf numFmtId="0" fontId="12" fillId="0" borderId="0" xfId="28" applyFont="1"/>
    <xf numFmtId="167" fontId="10" fillId="0" borderId="0" xfId="0" applyNumberFormat="1" applyFont="1"/>
    <xf numFmtId="3" fontId="1" fillId="2" borderId="0" xfId="2" applyNumberFormat="1" applyFill="1" applyBorder="1" applyProtection="1"/>
    <xf numFmtId="0" fontId="20" fillId="4" borderId="0" xfId="0" applyFont="1" applyFill="1"/>
    <xf numFmtId="0" fontId="12" fillId="4" borderId="0" xfId="28" applyFont="1" applyFill="1"/>
    <xf numFmtId="0" fontId="13" fillId="4" borderId="0" xfId="26" applyFont="1" applyFill="1"/>
    <xf numFmtId="0" fontId="12" fillId="4" borderId="0" xfId="15" applyFont="1" applyFill="1"/>
    <xf numFmtId="0" fontId="16" fillId="3" borderId="0" xfId="15" applyFont="1" applyFill="1" applyAlignment="1">
      <alignment horizontal="left"/>
    </xf>
    <xf numFmtId="0" fontId="12" fillId="4" borderId="0" xfId="29" applyFont="1" applyFill="1" applyAlignment="1">
      <alignment horizontal="center"/>
    </xf>
    <xf numFmtId="0" fontId="25" fillId="4" borderId="0" xfId="26" applyFont="1" applyFill="1"/>
    <xf numFmtId="0" fontId="26" fillId="4" borderId="0" xfId="26" applyFont="1" applyFill="1"/>
    <xf numFmtId="0" fontId="27" fillId="4" borderId="0" xfId="26" applyFont="1" applyFill="1"/>
    <xf numFmtId="0" fontId="29" fillId="0" borderId="0" xfId="0" applyFont="1"/>
    <xf numFmtId="167" fontId="29" fillId="2" borderId="0" xfId="1" applyNumberFormat="1" applyFont="1" applyFill="1" applyBorder="1" applyProtection="1"/>
    <xf numFmtId="0" fontId="33" fillId="0" borderId="5" xfId="17" applyFont="1" applyBorder="1"/>
    <xf numFmtId="49" fontId="34" fillId="0" borderId="0" xfId="0" applyNumberFormat="1" applyFont="1" applyAlignment="1">
      <alignment horizontal="right"/>
    </xf>
    <xf numFmtId="0" fontId="35" fillId="0" borderId="0" xfId="28" applyFont="1"/>
    <xf numFmtId="3" fontId="35" fillId="2" borderId="0" xfId="28" applyNumberFormat="1" applyFont="1" applyFill="1"/>
    <xf numFmtId="3" fontId="35" fillId="0" borderId="0" xfId="28" applyNumberFormat="1" applyFont="1"/>
    <xf numFmtId="49" fontId="36" fillId="0" borderId="0" xfId="28" applyNumberFormat="1" applyFont="1" applyAlignment="1">
      <alignment horizontal="right"/>
    </xf>
    <xf numFmtId="0" fontId="37" fillId="0" borderId="0" xfId="0" applyFont="1"/>
    <xf numFmtId="3" fontId="37" fillId="2" borderId="0" xfId="0" applyNumberFormat="1" applyFont="1" applyFill="1"/>
    <xf numFmtId="3" fontId="37" fillId="0" borderId="0" xfId="0" applyNumberFormat="1" applyFont="1"/>
    <xf numFmtId="49" fontId="38" fillId="0" borderId="19" xfId="0" applyNumberFormat="1" applyFont="1" applyBorder="1" applyAlignment="1">
      <alignment horizontal="right"/>
    </xf>
    <xf numFmtId="0" fontId="38" fillId="0" borderId="20" xfId="0" applyFont="1" applyBorder="1"/>
    <xf numFmtId="3" fontId="38" fillId="2" borderId="20" xfId="0" applyNumberFormat="1" applyFont="1" applyFill="1" applyBorder="1"/>
    <xf numFmtId="3" fontId="38" fillId="0" borderId="20" xfId="0" applyNumberFormat="1" applyFont="1" applyBorder="1"/>
    <xf numFmtId="3" fontId="35" fillId="0" borderId="20" xfId="0" applyNumberFormat="1" applyFont="1" applyBorder="1"/>
    <xf numFmtId="3" fontId="39" fillId="2" borderId="20" xfId="0" applyNumberFormat="1" applyFont="1" applyFill="1" applyBorder="1"/>
    <xf numFmtId="49" fontId="38" fillId="0" borderId="26" xfId="0" applyNumberFormat="1" applyFont="1" applyBorder="1" applyAlignment="1">
      <alignment horizontal="right"/>
    </xf>
    <xf numFmtId="0" fontId="38" fillId="0" borderId="0" xfId="0" applyFont="1"/>
    <xf numFmtId="3" fontId="38" fillId="2" borderId="0" xfId="0" applyNumberFormat="1" applyFont="1" applyFill="1"/>
    <xf numFmtId="3" fontId="38" fillId="0" borderId="0" xfId="0" applyNumberFormat="1" applyFont="1"/>
    <xf numFmtId="3" fontId="35" fillId="0" borderId="0" xfId="0" applyNumberFormat="1" applyFont="1"/>
    <xf numFmtId="3" fontId="39" fillId="2" borderId="0" xfId="0" applyNumberFormat="1" applyFont="1" applyFill="1"/>
    <xf numFmtId="49" fontId="40" fillId="0" borderId="26" xfId="0" applyNumberFormat="1" applyFont="1" applyBorder="1" applyAlignment="1">
      <alignment horizontal="right"/>
    </xf>
    <xf numFmtId="0" fontId="40" fillId="0" borderId="0" xfId="0" applyFont="1"/>
    <xf numFmtId="3" fontId="35" fillId="2" borderId="5" xfId="0" applyNumberFormat="1" applyFont="1" applyFill="1" applyBorder="1"/>
    <xf numFmtId="3" fontId="41" fillId="0" borderId="5" xfId="28" applyNumberFormat="1" applyFont="1" applyBorder="1"/>
    <xf numFmtId="49" fontId="42" fillId="0" borderId="5" xfId="0" applyNumberFormat="1" applyFont="1" applyBorder="1" applyAlignment="1">
      <alignment horizontal="center"/>
    </xf>
    <xf numFmtId="49" fontId="39" fillId="0" borderId="26" xfId="0" applyNumberFormat="1" applyFont="1" applyBorder="1" applyAlignment="1">
      <alignment horizontal="right"/>
    </xf>
    <xf numFmtId="0" fontId="39" fillId="2" borderId="0" xfId="0" applyFont="1" applyFill="1"/>
    <xf numFmtId="3" fontId="43" fillId="2" borderId="5" xfId="0" applyNumberFormat="1" applyFont="1" applyFill="1" applyBorder="1"/>
    <xf numFmtId="0" fontId="44" fillId="0" borderId="5" xfId="0" applyFont="1" applyBorder="1"/>
    <xf numFmtId="49" fontId="42" fillId="0" borderId="5" xfId="28" applyNumberFormat="1" applyFont="1" applyBorder="1"/>
    <xf numFmtId="3" fontId="41" fillId="0" borderId="5" xfId="27" applyNumberFormat="1" applyFont="1" applyBorder="1" applyProtection="1"/>
    <xf numFmtId="3" fontId="35" fillId="2" borderId="0" xfId="0" applyNumberFormat="1" applyFont="1" applyFill="1"/>
    <xf numFmtId="49" fontId="40" fillId="2" borderId="26" xfId="0" applyNumberFormat="1" applyFont="1" applyFill="1" applyBorder="1" applyAlignment="1">
      <alignment horizontal="right"/>
    </xf>
    <xf numFmtId="0" fontId="40" fillId="2" borderId="0" xfId="0" applyFont="1" applyFill="1"/>
    <xf numFmtId="3" fontId="39" fillId="0" borderId="0" xfId="0" applyNumberFormat="1" applyFont="1"/>
    <xf numFmtId="49" fontId="39" fillId="2" borderId="28" xfId="0" applyNumberFormat="1" applyFont="1" applyFill="1" applyBorder="1" applyAlignment="1">
      <alignment horizontal="right"/>
    </xf>
    <xf numFmtId="0" fontId="39" fillId="0" borderId="29" xfId="0" applyFont="1" applyBorder="1"/>
    <xf numFmtId="0" fontId="39" fillId="2" borderId="29" xfId="0" applyFont="1" applyFill="1" applyBorder="1"/>
    <xf numFmtId="3" fontId="39" fillId="2" borderId="29" xfId="0" applyNumberFormat="1" applyFont="1" applyFill="1" applyBorder="1"/>
    <xf numFmtId="3" fontId="39" fillId="0" borderId="29" xfId="0" applyNumberFormat="1" applyFont="1" applyBorder="1"/>
    <xf numFmtId="49" fontId="39" fillId="2" borderId="0" xfId="0" applyNumberFormat="1" applyFont="1" applyFill="1" applyAlignment="1">
      <alignment horizontal="right"/>
    </xf>
    <xf numFmtId="0" fontId="39" fillId="0" borderId="0" xfId="0" applyFont="1"/>
    <xf numFmtId="49" fontId="45" fillId="2" borderId="1" xfId="0" applyNumberFormat="1" applyFont="1" applyFill="1" applyBorder="1" applyAlignment="1">
      <alignment horizontal="right"/>
    </xf>
    <xf numFmtId="0" fontId="45" fillId="2" borderId="2" xfId="0" applyFont="1" applyFill="1" applyBorder="1"/>
    <xf numFmtId="3" fontId="45" fillId="2" borderId="2" xfId="0" applyNumberFormat="1" applyFont="1" applyFill="1" applyBorder="1"/>
    <xf numFmtId="49" fontId="40" fillId="2" borderId="4" xfId="0" applyNumberFormat="1" applyFont="1" applyFill="1" applyBorder="1" applyAlignment="1">
      <alignment horizontal="right"/>
    </xf>
    <xf numFmtId="49" fontId="45" fillId="2" borderId="4" xfId="0" applyNumberFormat="1" applyFont="1" applyFill="1" applyBorder="1" applyAlignment="1">
      <alignment horizontal="right"/>
    </xf>
    <xf numFmtId="169" fontId="47" fillId="0" borderId="42" xfId="22" applyNumberFormat="1" applyFont="1" applyBorder="1" applyAlignment="1">
      <alignment horizontal="right"/>
    </xf>
    <xf numFmtId="164" fontId="42" fillId="2" borderId="5" xfId="12" applyFont="1" applyFill="1" applyBorder="1" applyProtection="1"/>
    <xf numFmtId="0" fontId="41" fillId="0" borderId="42" xfId="22" applyFont="1" applyBorder="1"/>
    <xf numFmtId="167" fontId="41" fillId="3" borderId="5" xfId="1" applyNumberFormat="1" applyFont="1" applyFill="1" applyBorder="1" applyProtection="1"/>
    <xf numFmtId="167" fontId="41" fillId="4" borderId="5" xfId="1" applyNumberFormat="1" applyFont="1" applyFill="1" applyBorder="1" applyProtection="1"/>
    <xf numFmtId="0" fontId="41" fillId="0" borderId="12" xfId="22" applyFont="1" applyBorder="1"/>
    <xf numFmtId="167" fontId="41" fillId="2" borderId="5" xfId="1" applyNumberFormat="1" applyFont="1" applyFill="1" applyBorder="1" applyProtection="1"/>
    <xf numFmtId="0" fontId="41" fillId="4" borderId="42" xfId="22" applyFont="1" applyFill="1" applyBorder="1"/>
    <xf numFmtId="0" fontId="41" fillId="4" borderId="5" xfId="22" applyFont="1" applyFill="1" applyBorder="1"/>
    <xf numFmtId="0" fontId="47" fillId="4" borderId="42" xfId="22" applyFont="1" applyFill="1" applyBorder="1" applyAlignment="1">
      <alignment horizontal="right"/>
    </xf>
    <xf numFmtId="2" fontId="41" fillId="4" borderId="42" xfId="22" applyNumberFormat="1" applyFont="1" applyFill="1" applyBorder="1"/>
    <xf numFmtId="0" fontId="42" fillId="4" borderId="42" xfId="22" applyFont="1" applyFill="1" applyBorder="1" applyAlignment="1">
      <alignment horizontal="right"/>
    </xf>
    <xf numFmtId="2" fontId="41" fillId="4" borderId="42" xfId="22" applyNumberFormat="1" applyFont="1" applyFill="1" applyBorder="1" applyAlignment="1">
      <alignment horizontal="right"/>
    </xf>
    <xf numFmtId="0" fontId="41" fillId="4" borderId="42" xfId="22" applyFont="1" applyFill="1" applyBorder="1" applyAlignment="1">
      <alignment horizontal="right"/>
    </xf>
    <xf numFmtId="2" fontId="44" fillId="4" borderId="42" xfId="22" applyNumberFormat="1" applyFont="1" applyFill="1" applyBorder="1" applyAlignment="1">
      <alignment horizontal="right"/>
    </xf>
    <xf numFmtId="0" fontId="44" fillId="4" borderId="42" xfId="22" applyFont="1" applyFill="1" applyBorder="1" applyAlignment="1">
      <alignment horizontal="right"/>
    </xf>
    <xf numFmtId="0" fontId="44" fillId="4" borderId="42" xfId="22" applyFont="1" applyFill="1" applyBorder="1"/>
    <xf numFmtId="0" fontId="47" fillId="4" borderId="42" xfId="22" applyFont="1" applyFill="1" applyBorder="1"/>
    <xf numFmtId="2" fontId="44" fillId="4" borderId="42" xfId="22" applyNumberFormat="1" applyFont="1" applyFill="1" applyBorder="1"/>
    <xf numFmtId="0" fontId="44" fillId="0" borderId="0" xfId="0" applyFont="1"/>
    <xf numFmtId="167" fontId="44" fillId="2" borderId="0" xfId="1" applyNumberFormat="1" applyFont="1" applyFill="1" applyBorder="1" applyProtection="1"/>
    <xf numFmtId="0" fontId="41" fillId="0" borderId="0" xfId="22" applyFont="1"/>
    <xf numFmtId="0" fontId="35" fillId="0" borderId="5" xfId="17" applyFont="1" applyBorder="1"/>
    <xf numFmtId="0" fontId="50" fillId="0" borderId="0" xfId="0" applyFont="1"/>
    <xf numFmtId="164" fontId="41" fillId="0" borderId="12" xfId="12" applyFont="1" applyBorder="1" applyProtection="1"/>
    <xf numFmtId="0" fontId="41" fillId="0" borderId="22" xfId="22" applyFont="1" applyBorder="1"/>
    <xf numFmtId="0" fontId="41" fillId="2" borderId="5" xfId="22" applyFont="1" applyFill="1" applyBorder="1"/>
    <xf numFmtId="167" fontId="44" fillId="0" borderId="0" xfId="0" applyNumberFormat="1" applyFont="1"/>
    <xf numFmtId="0" fontId="8" fillId="0" borderId="9" xfId="13" applyFont="1" applyBorder="1" applyAlignment="1">
      <alignment horizontal="center"/>
    </xf>
    <xf numFmtId="0" fontId="19" fillId="0" borderId="5" xfId="29" applyFont="1" applyBorder="1" applyAlignment="1">
      <alignment horizontal="center"/>
    </xf>
    <xf numFmtId="0" fontId="19" fillId="0" borderId="0" xfId="29" applyFont="1" applyAlignment="1">
      <alignment horizontal="center"/>
    </xf>
    <xf numFmtId="0" fontId="1" fillId="0" borderId="0" xfId="29"/>
    <xf numFmtId="0" fontId="8" fillId="0" borderId="0" xfId="13" applyFont="1" applyAlignment="1">
      <alignment horizontal="left"/>
    </xf>
    <xf numFmtId="0" fontId="1" fillId="0" borderId="50" xfId="29" applyBorder="1"/>
    <xf numFmtId="0" fontId="9" fillId="0" borderId="12" xfId="29" applyFont="1" applyBorder="1"/>
    <xf numFmtId="1" fontId="1" fillId="0" borderId="5" xfId="30" applyNumberFormat="1" applyBorder="1" applyAlignment="1">
      <alignment wrapText="1"/>
    </xf>
    <xf numFmtId="3" fontId="1" fillId="0" borderId="5" xfId="30" applyNumberFormat="1" applyBorder="1" applyAlignment="1">
      <alignment wrapText="1"/>
    </xf>
    <xf numFmtId="0" fontId="7" fillId="0" borderId="0" xfId="13" applyFont="1" applyAlignment="1">
      <alignment wrapText="1"/>
    </xf>
    <xf numFmtId="0" fontId="1" fillId="0" borderId="9" xfId="29" applyBorder="1"/>
    <xf numFmtId="0" fontId="22" fillId="0" borderId="12" xfId="29" applyFont="1" applyBorder="1"/>
    <xf numFmtId="0" fontId="22" fillId="0" borderId="5" xfId="29" applyFont="1" applyBorder="1"/>
    <xf numFmtId="0" fontId="1" fillId="0" borderId="5" xfId="27" applyBorder="1" applyProtection="1"/>
    <xf numFmtId="0" fontId="1" fillId="0" borderId="0" xfId="27" applyBorder="1" applyProtection="1"/>
    <xf numFmtId="0" fontId="19" fillId="0" borderId="0" xfId="27" applyFont="1" applyBorder="1" applyProtection="1"/>
    <xf numFmtId="0" fontId="22" fillId="0" borderId="0" xfId="13" applyFont="1" applyAlignment="1">
      <alignment horizontal="center"/>
    </xf>
    <xf numFmtId="0" fontId="22" fillId="0" borderId="2" xfId="13" applyFont="1" applyBorder="1"/>
    <xf numFmtId="0" fontId="22" fillId="0" borderId="8" xfId="13" applyFont="1" applyBorder="1"/>
    <xf numFmtId="0" fontId="8" fillId="0" borderId="9" xfId="13" applyFont="1" applyBorder="1"/>
    <xf numFmtId="0" fontId="22" fillId="0" borderId="7" xfId="13" applyFont="1" applyBorder="1"/>
    <xf numFmtId="0" fontId="22" fillId="0" borderId="18" xfId="13" applyFont="1" applyBorder="1"/>
    <xf numFmtId="0" fontId="15" fillId="0" borderId="34" xfId="13" applyFont="1" applyBorder="1" applyAlignment="1">
      <alignment horizontal="center"/>
    </xf>
    <xf numFmtId="0" fontId="23" fillId="0" borderId="54" xfId="13" applyFont="1" applyBorder="1" applyAlignment="1">
      <alignment horizontal="center"/>
    </xf>
    <xf numFmtId="0" fontId="23" fillId="0" borderId="34" xfId="13" applyFont="1" applyBorder="1" applyAlignment="1">
      <alignment horizontal="center"/>
    </xf>
    <xf numFmtId="0" fontId="23" fillId="0" borderId="8" xfId="13" applyFont="1" applyBorder="1" applyAlignment="1">
      <alignment horizontal="center"/>
    </xf>
    <xf numFmtId="0" fontId="15" fillId="0" borderId="56" xfId="13" applyFont="1" applyBorder="1" applyAlignment="1">
      <alignment horizontal="center"/>
    </xf>
    <xf numFmtId="0" fontId="15" fillId="0" borderId="5" xfId="13" applyFont="1" applyBorder="1" applyAlignment="1">
      <alignment horizontal="center" wrapText="1"/>
    </xf>
    <xf numFmtId="0" fontId="15" fillId="0" borderId="5" xfId="13" applyFont="1" applyBorder="1" applyAlignment="1">
      <alignment horizontal="center"/>
    </xf>
    <xf numFmtId="0" fontId="15" fillId="0" borderId="35" xfId="13" applyFont="1" applyBorder="1" applyAlignment="1">
      <alignment horizontal="center"/>
    </xf>
    <xf numFmtId="0" fontId="15" fillId="0" borderId="11" xfId="13" applyFont="1" applyBorder="1" applyAlignment="1">
      <alignment horizontal="center"/>
    </xf>
    <xf numFmtId="0" fontId="15" fillId="0" borderId="49" xfId="13" applyFont="1" applyBorder="1" applyAlignment="1">
      <alignment horizontal="center"/>
    </xf>
    <xf numFmtId="0" fontId="15" fillId="0" borderId="57" xfId="13" applyFont="1" applyBorder="1" applyAlignment="1">
      <alignment horizontal="center"/>
    </xf>
    <xf numFmtId="0" fontId="15" fillId="0" borderId="60" xfId="13" applyFont="1" applyBorder="1" applyAlignment="1">
      <alignment horizontal="center"/>
    </xf>
    <xf numFmtId="0" fontId="15" fillId="0" borderId="61" xfId="13" applyFont="1" applyBorder="1" applyAlignment="1">
      <alignment horizontal="center"/>
    </xf>
    <xf numFmtId="0" fontId="15" fillId="0" borderId="62" xfId="13" applyFont="1" applyBorder="1" applyAlignment="1">
      <alignment horizontal="center"/>
    </xf>
    <xf numFmtId="0" fontId="11" fillId="0" borderId="64" xfId="13" applyFont="1" applyBorder="1" applyAlignment="1">
      <alignment horizontal="center"/>
    </xf>
    <xf numFmtId="0" fontId="11" fillId="0" borderId="11" xfId="13" applyFont="1" applyBorder="1" applyAlignment="1">
      <alignment horizontal="center"/>
    </xf>
    <xf numFmtId="0" fontId="19" fillId="0" borderId="11" xfId="13" applyFont="1" applyBorder="1"/>
    <xf numFmtId="0" fontId="19" fillId="0" borderId="10" xfId="13" applyFont="1" applyBorder="1"/>
    <xf numFmtId="0" fontId="19" fillId="0" borderId="24" xfId="13" applyFont="1" applyBorder="1"/>
    <xf numFmtId="3" fontId="4" fillId="0" borderId="21" xfId="30" applyNumberFormat="1" applyFont="1" applyBorder="1" applyAlignment="1">
      <alignment wrapText="1"/>
    </xf>
    <xf numFmtId="0" fontId="11" fillId="0" borderId="13" xfId="13" applyFont="1" applyBorder="1"/>
    <xf numFmtId="0" fontId="13" fillId="4" borderId="47" xfId="26" applyFont="1" applyFill="1" applyBorder="1" applyAlignment="1">
      <alignment wrapText="1"/>
    </xf>
    <xf numFmtId="0" fontId="13" fillId="4" borderId="33" xfId="26" applyFont="1" applyFill="1" applyBorder="1" applyAlignment="1">
      <alignment wrapText="1"/>
    </xf>
    <xf numFmtId="0" fontId="13" fillId="5" borderId="16" xfId="26" applyFont="1" applyFill="1" applyBorder="1" applyAlignment="1">
      <alignment horizontal="center"/>
    </xf>
    <xf numFmtId="167" fontId="13" fillId="5" borderId="16" xfId="1" applyNumberFormat="1" applyFont="1" applyFill="1" applyBorder="1" applyAlignment="1" applyProtection="1">
      <alignment horizontal="center"/>
    </xf>
    <xf numFmtId="167" fontId="13" fillId="5" borderId="36" xfId="1" applyNumberFormat="1" applyFont="1" applyFill="1" applyBorder="1" applyAlignment="1" applyProtection="1">
      <alignment horizontal="center"/>
    </xf>
    <xf numFmtId="0" fontId="13" fillId="4" borderId="5" xfId="26" applyFont="1" applyFill="1" applyBorder="1" applyAlignment="1">
      <alignment wrapText="1"/>
    </xf>
    <xf numFmtId="49" fontId="13" fillId="3" borderId="5" xfId="0" applyNumberFormat="1" applyFont="1" applyFill="1" applyBorder="1" applyAlignment="1">
      <alignment vertical="center" wrapText="1"/>
    </xf>
    <xf numFmtId="167" fontId="13" fillId="3" borderId="5" xfId="2" applyNumberFormat="1" applyFont="1" applyFill="1" applyBorder="1" applyAlignment="1" applyProtection="1">
      <alignment horizontal="center" vertical="center" wrapText="1"/>
    </xf>
    <xf numFmtId="0" fontId="13" fillId="4" borderId="5" xfId="26" applyFont="1" applyFill="1" applyBorder="1" applyAlignment="1">
      <alignment horizontal="center" wrapText="1"/>
    </xf>
    <xf numFmtId="0" fontId="13" fillId="4" borderId="5" xfId="26" applyFont="1" applyFill="1" applyBorder="1"/>
    <xf numFmtId="0" fontId="13" fillId="3" borderId="33" xfId="17" applyFont="1" applyFill="1" applyBorder="1" applyAlignment="1">
      <alignment horizontal="center" vertical="center" wrapText="1"/>
    </xf>
    <xf numFmtId="3" fontId="13" fillId="3" borderId="33" xfId="0" applyNumberFormat="1" applyFont="1" applyFill="1" applyBorder="1" applyAlignment="1">
      <alignment horizontal="center" vertical="center" wrapText="1"/>
    </xf>
    <xf numFmtId="49" fontId="13" fillId="3" borderId="33" xfId="0" applyNumberFormat="1" applyFont="1" applyFill="1" applyBorder="1" applyAlignment="1">
      <alignment vertical="center" wrapText="1"/>
    </xf>
    <xf numFmtId="167" fontId="13" fillId="3" borderId="33" xfId="2" applyNumberFormat="1" applyFont="1" applyFill="1" applyBorder="1" applyAlignment="1" applyProtection="1">
      <alignment horizontal="center" vertical="center" wrapText="1"/>
    </xf>
    <xf numFmtId="0" fontId="13" fillId="4" borderId="42" xfId="26" applyFont="1" applyFill="1" applyBorder="1" applyAlignment="1">
      <alignment wrapText="1"/>
    </xf>
    <xf numFmtId="0" fontId="12" fillId="0" borderId="42" xfId="26" applyFont="1" applyBorder="1"/>
    <xf numFmtId="49" fontId="12" fillId="0" borderId="5" xfId="26" applyNumberFormat="1" applyFont="1" applyBorder="1" applyAlignment="1">
      <alignment horizontal="center"/>
    </xf>
    <xf numFmtId="0" fontId="12" fillId="0" borderId="5" xfId="26" applyFont="1" applyBorder="1" applyAlignment="1">
      <alignment horizontal="center"/>
    </xf>
    <xf numFmtId="0" fontId="12" fillId="0" borderId="5" xfId="17" applyFont="1" applyBorder="1" applyAlignment="1">
      <alignment vertical="center" wrapText="1"/>
    </xf>
    <xf numFmtId="0" fontId="12" fillId="0" borderId="5" xfId="26" applyFont="1" applyBorder="1"/>
    <xf numFmtId="0" fontId="12" fillId="0" borderId="5" xfId="26" applyFont="1" applyBorder="1" applyAlignment="1">
      <alignment wrapText="1"/>
    </xf>
    <xf numFmtId="0" fontId="12" fillId="0" borderId="5" xfId="0" applyFont="1" applyBorder="1" applyAlignment="1">
      <alignment horizontal="center" wrapText="1"/>
    </xf>
    <xf numFmtId="0" fontId="12" fillId="0" borderId="5" xfId="26" applyFont="1" applyBorder="1" applyAlignment="1">
      <alignment horizontal="center" wrapText="1"/>
    </xf>
    <xf numFmtId="3" fontId="12" fillId="0" borderId="5" xfId="4" applyNumberFormat="1" applyFont="1" applyBorder="1" applyAlignment="1" applyProtection="1">
      <alignment wrapText="1"/>
    </xf>
    <xf numFmtId="167" fontId="12" fillId="0" borderId="5" xfId="1" applyNumberFormat="1" applyFont="1" applyBorder="1" applyProtection="1"/>
    <xf numFmtId="167" fontId="12" fillId="0" borderId="35" xfId="1" applyNumberFormat="1" applyFont="1" applyBorder="1" applyAlignment="1" applyProtection="1">
      <alignment horizontal="center"/>
    </xf>
    <xf numFmtId="167" fontId="12" fillId="0" borderId="5" xfId="1" applyNumberFormat="1" applyFont="1" applyBorder="1" applyAlignment="1" applyProtection="1">
      <alignment horizontal="center"/>
    </xf>
    <xf numFmtId="3" fontId="12" fillId="0" borderId="5" xfId="26" applyNumberFormat="1" applyFont="1" applyBorder="1"/>
    <xf numFmtId="167" fontId="42" fillId="8" borderId="32" xfId="1" applyNumberFormat="1" applyFont="1" applyFill="1" applyBorder="1" applyProtection="1"/>
    <xf numFmtId="168" fontId="46" fillId="6" borderId="14" xfId="1" applyNumberFormat="1" applyFont="1" applyFill="1" applyBorder="1" applyAlignment="1" applyProtection="1">
      <alignment horizontal="center"/>
    </xf>
    <xf numFmtId="167" fontId="43" fillId="7" borderId="16" xfId="1" applyNumberFormat="1" applyFont="1" applyFill="1" applyBorder="1" applyAlignment="1" applyProtection="1">
      <alignment horizontal="center"/>
    </xf>
    <xf numFmtId="167" fontId="46" fillId="6" borderId="23" xfId="1" applyNumberFormat="1" applyFont="1" applyFill="1" applyBorder="1" applyAlignment="1" applyProtection="1">
      <alignment horizontal="center"/>
    </xf>
    <xf numFmtId="168" fontId="46" fillId="6" borderId="35" xfId="1" applyNumberFormat="1" applyFont="1" applyFill="1" applyBorder="1" applyAlignment="1" applyProtection="1">
      <alignment horizontal="center"/>
    </xf>
    <xf numFmtId="0" fontId="41" fillId="0" borderId="42" xfId="22" applyFont="1" applyBorder="1" applyAlignment="1">
      <alignment horizontal="right"/>
    </xf>
    <xf numFmtId="165" fontId="28" fillId="0" borderId="0" xfId="1"/>
    <xf numFmtId="0" fontId="44" fillId="0" borderId="42" xfId="22" applyFont="1" applyBorder="1"/>
    <xf numFmtId="3" fontId="41" fillId="0" borderId="5" xfId="0" applyNumberFormat="1" applyFont="1" applyBorder="1" applyAlignment="1">
      <alignment horizontal="center"/>
    </xf>
    <xf numFmtId="3" fontId="45" fillId="0" borderId="2" xfId="0" applyNumberFormat="1" applyFont="1" applyBorder="1"/>
    <xf numFmtId="167" fontId="42" fillId="0" borderId="5" xfId="1" applyNumberFormat="1" applyFont="1" applyBorder="1" applyProtection="1"/>
    <xf numFmtId="167" fontId="44" fillId="0" borderId="5" xfId="1" applyNumberFormat="1" applyFont="1" applyBorder="1" applyProtection="1"/>
    <xf numFmtId="167" fontId="41" fillId="0" borderId="5" xfId="1" applyNumberFormat="1" applyFont="1" applyBorder="1" applyProtection="1"/>
    <xf numFmtId="176" fontId="48" fillId="0" borderId="5" xfId="1" applyNumberFormat="1" applyFont="1" applyBorder="1"/>
    <xf numFmtId="176" fontId="49" fillId="0" borderId="5" xfId="1" applyNumberFormat="1" applyFont="1" applyBorder="1"/>
    <xf numFmtId="167" fontId="52" fillId="0" borderId="5" xfId="1" applyNumberFormat="1" applyFont="1" applyBorder="1" applyProtection="1"/>
    <xf numFmtId="167" fontId="44" fillId="0" borderId="44" xfId="1" applyNumberFormat="1" applyFont="1" applyBorder="1" applyProtection="1"/>
    <xf numFmtId="167" fontId="44" fillId="0" borderId="0" xfId="1" applyNumberFormat="1" applyFont="1" applyBorder="1" applyProtection="1"/>
    <xf numFmtId="167" fontId="41" fillId="0" borderId="14" xfId="1" applyNumberFormat="1" applyFont="1" applyBorder="1" applyProtection="1"/>
    <xf numFmtId="167" fontId="41" fillId="0" borderId="11" xfId="1" applyNumberFormat="1" applyFont="1" applyBorder="1" applyProtection="1"/>
    <xf numFmtId="167" fontId="29" fillId="0" borderId="0" xfId="1" applyNumberFormat="1" applyFont="1" applyBorder="1" applyProtection="1"/>
    <xf numFmtId="167" fontId="48" fillId="0" borderId="5" xfId="1" applyNumberFormat="1" applyFont="1" applyBorder="1" applyProtection="1"/>
    <xf numFmtId="3" fontId="39" fillId="0" borderId="20" xfId="0" applyNumberFormat="1" applyFont="1" applyBorder="1"/>
    <xf numFmtId="3" fontId="40" fillId="0" borderId="0" xfId="0" applyNumberFormat="1" applyFont="1" applyAlignment="1">
      <alignment horizontal="left"/>
    </xf>
    <xf numFmtId="3" fontId="40" fillId="0" borderId="0" xfId="0" applyNumberFormat="1" applyFont="1" applyAlignment="1">
      <alignment horizontal="right"/>
    </xf>
    <xf numFmtId="3" fontId="45" fillId="0" borderId="0" xfId="0" applyNumberFormat="1" applyFont="1" applyAlignment="1">
      <alignment horizontal="center"/>
    </xf>
    <xf numFmtId="167" fontId="41" fillId="0" borderId="44" xfId="1" applyNumberFormat="1" applyFont="1" applyBorder="1" applyProtection="1"/>
    <xf numFmtId="3" fontId="39" fillId="0" borderId="25" xfId="0" applyNumberFormat="1" applyFont="1" applyBorder="1"/>
    <xf numFmtId="3" fontId="39" fillId="0" borderId="27" xfId="0" applyNumberFormat="1" applyFont="1" applyBorder="1"/>
    <xf numFmtId="3" fontId="37" fillId="0" borderId="27" xfId="0" applyNumberFormat="1" applyFont="1" applyBorder="1"/>
    <xf numFmtId="3" fontId="45" fillId="0" borderId="27" xfId="0" applyNumberFormat="1" applyFont="1" applyBorder="1" applyAlignment="1">
      <alignment horizontal="center"/>
    </xf>
    <xf numFmtId="3" fontId="39" fillId="0" borderId="30" xfId="0" applyNumberFormat="1" applyFont="1" applyBorder="1"/>
    <xf numFmtId="3" fontId="45" fillId="0" borderId="8" xfId="0" applyNumberFormat="1" applyFont="1" applyBorder="1"/>
    <xf numFmtId="3" fontId="40" fillId="0" borderId="9" xfId="0" applyNumberFormat="1" applyFont="1" applyBorder="1"/>
    <xf numFmtId="3" fontId="45" fillId="0" borderId="9" xfId="0" applyNumberFormat="1" applyFont="1" applyBorder="1"/>
    <xf numFmtId="167" fontId="42" fillId="0" borderId="35" xfId="1" applyNumberFormat="1" applyFont="1" applyBorder="1" applyProtection="1"/>
    <xf numFmtId="167" fontId="41" fillId="0" borderId="35" xfId="1" applyNumberFormat="1" applyFont="1" applyBorder="1" applyProtection="1"/>
    <xf numFmtId="167" fontId="41" fillId="0" borderId="45" xfId="1" applyNumberFormat="1" applyFont="1" applyBorder="1" applyProtection="1"/>
    <xf numFmtId="167" fontId="41" fillId="0" borderId="0" xfId="1" applyNumberFormat="1" applyFont="1" applyBorder="1" applyProtection="1"/>
    <xf numFmtId="167" fontId="46" fillId="6" borderId="34" xfId="1" applyNumberFormat="1" applyFont="1" applyFill="1" applyBorder="1" applyProtection="1"/>
    <xf numFmtId="0" fontId="43" fillId="7" borderId="17" xfId="22" applyFont="1" applyFill="1" applyBorder="1" applyAlignment="1">
      <alignment horizontal="center" wrapText="1"/>
    </xf>
    <xf numFmtId="167" fontId="43" fillId="6" borderId="17" xfId="1" applyNumberFormat="1" applyFont="1" applyFill="1" applyBorder="1" applyAlignment="1" applyProtection="1">
      <alignment horizontal="center"/>
    </xf>
    <xf numFmtId="0" fontId="43" fillId="7" borderId="17" xfId="22" applyFont="1" applyFill="1" applyBorder="1" applyAlignment="1">
      <alignment horizontal="center"/>
    </xf>
    <xf numFmtId="0" fontId="43" fillId="7" borderId="16" xfId="22" applyFont="1" applyFill="1" applyBorder="1" applyAlignment="1">
      <alignment horizontal="center" wrapText="1"/>
    </xf>
    <xf numFmtId="167" fontId="43" fillId="6" borderId="16" xfId="1" applyNumberFormat="1" applyFont="1" applyFill="1" applyBorder="1" applyAlignment="1" applyProtection="1">
      <alignment horizontal="center"/>
    </xf>
    <xf numFmtId="167" fontId="43" fillId="6" borderId="36" xfId="1" applyNumberFormat="1" applyFont="1" applyFill="1" applyBorder="1" applyAlignment="1" applyProtection="1">
      <alignment horizontal="center"/>
    </xf>
    <xf numFmtId="0" fontId="41" fillId="0" borderId="5" xfId="22" applyFont="1" applyBorder="1"/>
    <xf numFmtId="0" fontId="41" fillId="0" borderId="67" xfId="22" applyFont="1" applyBorder="1"/>
    <xf numFmtId="164" fontId="42" fillId="0" borderId="5" xfId="12" applyFont="1" applyBorder="1" applyProtection="1"/>
    <xf numFmtId="167" fontId="41" fillId="0" borderId="67" xfId="1" applyNumberFormat="1" applyFont="1" applyBorder="1" applyProtection="1"/>
    <xf numFmtId="167" fontId="42" fillId="0" borderId="14" xfId="1" applyNumberFormat="1" applyFont="1" applyBorder="1" applyProtection="1"/>
    <xf numFmtId="167" fontId="42" fillId="0" borderId="67" xfId="1" applyNumberFormat="1" applyFont="1" applyBorder="1" applyProtection="1"/>
    <xf numFmtId="0" fontId="42" fillId="0" borderId="5" xfId="22" applyFont="1" applyBorder="1"/>
    <xf numFmtId="0" fontId="47" fillId="0" borderId="5" xfId="22" applyFont="1" applyBorder="1"/>
    <xf numFmtId="3" fontId="42" fillId="0" borderId="5" xfId="12" applyNumberFormat="1" applyFont="1" applyBorder="1" applyProtection="1"/>
    <xf numFmtId="0" fontId="43" fillId="0" borderId="52" xfId="22" applyFont="1" applyBorder="1" applyAlignment="1">
      <alignment horizontal="center"/>
    </xf>
    <xf numFmtId="3" fontId="42" fillId="0" borderId="33" xfId="30" applyNumberFormat="1" applyFont="1" applyBorder="1"/>
    <xf numFmtId="164" fontId="41" fillId="0" borderId="33" xfId="12" applyFont="1" applyBorder="1" applyAlignment="1" applyProtection="1">
      <alignment horizontal="center"/>
    </xf>
    <xf numFmtId="167" fontId="43" fillId="0" borderId="33" xfId="1" applyNumberFormat="1" applyFont="1" applyBorder="1" applyAlignment="1" applyProtection="1">
      <alignment horizontal="center"/>
    </xf>
    <xf numFmtId="0" fontId="43" fillId="0" borderId="33" xfId="22" applyFont="1" applyBorder="1" applyAlignment="1">
      <alignment horizontal="center"/>
    </xf>
    <xf numFmtId="167" fontId="41" fillId="0" borderId="33" xfId="1" applyNumberFormat="1" applyFont="1" applyBorder="1" applyAlignment="1" applyProtection="1">
      <alignment horizontal="center"/>
    </xf>
    <xf numFmtId="167" fontId="41" fillId="0" borderId="48" xfId="1" applyNumberFormat="1" applyFont="1" applyBorder="1" applyAlignment="1" applyProtection="1">
      <alignment horizontal="center"/>
    </xf>
    <xf numFmtId="167" fontId="41" fillId="2" borderId="66" xfId="1" applyNumberFormat="1" applyFont="1" applyFill="1" applyBorder="1" applyProtection="1"/>
    <xf numFmtId="167" fontId="42" fillId="2" borderId="14" xfId="1" applyNumberFormat="1" applyFont="1" applyFill="1" applyBorder="1" applyProtection="1"/>
    <xf numFmtId="176" fontId="48" fillId="0" borderId="65" xfId="1" applyNumberFormat="1" applyFont="1" applyBorder="1"/>
    <xf numFmtId="167" fontId="44" fillId="0" borderId="14" xfId="1" applyNumberFormat="1" applyFont="1" applyBorder="1" applyProtection="1"/>
    <xf numFmtId="167" fontId="44" fillId="0" borderId="49" xfId="1" applyNumberFormat="1" applyFont="1" applyBorder="1" applyProtection="1"/>
    <xf numFmtId="3" fontId="42" fillId="0" borderId="48" xfId="30" applyNumberFormat="1" applyFont="1" applyBorder="1"/>
    <xf numFmtId="0" fontId="41" fillId="0" borderId="35" xfId="22" applyFont="1" applyBorder="1"/>
    <xf numFmtId="0" fontId="41" fillId="4" borderId="35" xfId="22" applyFont="1" applyFill="1" applyBorder="1"/>
    <xf numFmtId="0" fontId="41" fillId="3" borderId="35" xfId="22" applyFont="1" applyFill="1" applyBorder="1"/>
    <xf numFmtId="3" fontId="42" fillId="0" borderId="35" xfId="30" applyNumberFormat="1" applyFont="1" applyBorder="1"/>
    <xf numFmtId="0" fontId="42" fillId="0" borderId="35" xfId="22" applyFont="1" applyBorder="1"/>
    <xf numFmtId="2" fontId="44" fillId="4" borderId="53" xfId="22" applyNumberFormat="1" applyFont="1" applyFill="1" applyBorder="1"/>
    <xf numFmtId="0" fontId="41" fillId="0" borderId="16" xfId="22" applyFont="1" applyBorder="1"/>
    <xf numFmtId="0" fontId="41" fillId="0" borderId="36" xfId="22" applyFont="1" applyBorder="1"/>
    <xf numFmtId="0" fontId="42" fillId="0" borderId="5" xfId="22" applyFont="1" applyBorder="1" applyAlignment="1">
      <alignment horizontal="left"/>
    </xf>
    <xf numFmtId="0" fontId="46" fillId="10" borderId="31" xfId="22" applyFont="1" applyFill="1" applyBorder="1" applyAlignment="1">
      <alignment horizontal="center"/>
    </xf>
    <xf numFmtId="0" fontId="42" fillId="10" borderId="32" xfId="22" applyFont="1" applyFill="1" applyBorder="1" applyAlignment="1">
      <alignment horizontal="center"/>
    </xf>
    <xf numFmtId="0" fontId="42" fillId="8" borderId="32" xfId="22" applyFont="1" applyFill="1" applyBorder="1"/>
    <xf numFmtId="167" fontId="42" fillId="7" borderId="32" xfId="1" applyNumberFormat="1" applyFont="1" applyFill="1" applyBorder="1" applyProtection="1"/>
    <xf numFmtId="167" fontId="42" fillId="6" borderId="32" xfId="1" applyNumberFormat="1" applyFont="1" applyFill="1" applyBorder="1" applyProtection="1"/>
    <xf numFmtId="167" fontId="42" fillId="6" borderId="46" xfId="1" applyNumberFormat="1" applyFont="1" applyFill="1" applyBorder="1" applyProtection="1"/>
    <xf numFmtId="3" fontId="1" fillId="0" borderId="5" xfId="2" applyNumberFormat="1" applyBorder="1" applyAlignment="1" applyProtection="1">
      <alignment horizontal="center"/>
    </xf>
    <xf numFmtId="3" fontId="1" fillId="0" borderId="11" xfId="2" applyNumberFormat="1" applyBorder="1" applyProtection="1"/>
    <xf numFmtId="3" fontId="1" fillId="0" borderId="10" xfId="2" applyNumberFormat="1" applyBorder="1" applyProtection="1"/>
    <xf numFmtId="3" fontId="1" fillId="0" borderId="5" xfId="2" applyNumberFormat="1" applyBorder="1" applyProtection="1"/>
    <xf numFmtId="3" fontId="1" fillId="0" borderId="24" xfId="2" applyNumberFormat="1" applyBorder="1" applyProtection="1"/>
    <xf numFmtId="0" fontId="11" fillId="0" borderId="5" xfId="13" applyFont="1" applyBorder="1" applyAlignment="1">
      <alignment horizontal="center"/>
    </xf>
    <xf numFmtId="0" fontId="19" fillId="0" borderId="5" xfId="13" applyFont="1" applyBorder="1"/>
    <xf numFmtId="0" fontId="1" fillId="0" borderId="5" xfId="13" applyBorder="1"/>
    <xf numFmtId="0" fontId="1" fillId="0" borderId="35" xfId="13" applyBorder="1"/>
    <xf numFmtId="0" fontId="19" fillId="0" borderId="35" xfId="13" applyFont="1" applyBorder="1"/>
    <xf numFmtId="49" fontId="12" fillId="0" borderId="5" xfId="26" applyNumberFormat="1" applyFont="1" applyBorder="1"/>
    <xf numFmtId="0" fontId="12" fillId="0" borderId="35" xfId="26" applyFont="1" applyBorder="1" applyAlignment="1">
      <alignment horizontal="center"/>
    </xf>
    <xf numFmtId="0" fontId="2" fillId="0" borderId="0" xfId="15" applyFont="1"/>
    <xf numFmtId="0" fontId="13" fillId="0" borderId="0" xfId="26" applyFont="1"/>
    <xf numFmtId="0" fontId="30" fillId="0" borderId="0" xfId="20" applyFont="1"/>
    <xf numFmtId="0" fontId="31" fillId="0" borderId="0" xfId="0" applyFont="1"/>
    <xf numFmtId="43" fontId="10" fillId="0" borderId="0" xfId="0" applyNumberFormat="1" applyFont="1"/>
    <xf numFmtId="176" fontId="18" fillId="0" borderId="0" xfId="20" applyNumberFormat="1" applyFont="1"/>
    <xf numFmtId="177" fontId="10" fillId="0" borderId="0" xfId="0" applyNumberFormat="1" applyFont="1"/>
    <xf numFmtId="167" fontId="17" fillId="0" borderId="0" xfId="20" applyNumberFormat="1" applyFont="1"/>
    <xf numFmtId="176" fontId="10" fillId="0" borderId="0" xfId="0" applyNumberFormat="1" applyFont="1"/>
    <xf numFmtId="3" fontId="45" fillId="0" borderId="2" xfId="0" applyNumberFormat="1" applyFont="1" applyBorder="1" applyAlignment="1">
      <alignment horizontal="center"/>
    </xf>
    <xf numFmtId="3" fontId="40" fillId="2" borderId="0" xfId="0" applyNumberFormat="1" applyFont="1" applyFill="1"/>
    <xf numFmtId="3" fontId="40" fillId="2" borderId="0" xfId="0" applyNumberFormat="1" applyFont="1" applyFill="1" applyAlignment="1">
      <alignment horizontal="center"/>
    </xf>
    <xf numFmtId="3" fontId="40" fillId="0" borderId="0" xfId="0" applyNumberFormat="1" applyFont="1"/>
    <xf numFmtId="0" fontId="45" fillId="2" borderId="0" xfId="0" applyFont="1" applyFill="1"/>
    <xf numFmtId="3" fontId="45" fillId="2" borderId="0" xfId="0" applyNumberFormat="1" applyFont="1" applyFill="1"/>
    <xf numFmtId="3" fontId="45" fillId="0" borderId="0" xfId="0" applyNumberFormat="1" applyFont="1"/>
    <xf numFmtId="0" fontId="35" fillId="0" borderId="12" xfId="17" applyFont="1" applyBorder="1" applyAlignment="1">
      <alignment horizontal="left"/>
    </xf>
    <xf numFmtId="0" fontId="35" fillId="0" borderId="14" xfId="17" applyFont="1" applyBorder="1" applyAlignment="1">
      <alignment horizontal="left"/>
    </xf>
    <xf numFmtId="0" fontId="41" fillId="0" borderId="12" xfId="22" applyFont="1" applyBorder="1" applyAlignment="1">
      <alignment horizontal="left"/>
    </xf>
    <xf numFmtId="0" fontId="41" fillId="0" borderId="35" xfId="22" applyFont="1" applyBorder="1" applyAlignment="1">
      <alignment horizontal="left"/>
    </xf>
    <xf numFmtId="0" fontId="42" fillId="0" borderId="12" xfId="22" applyFont="1" applyBorder="1" applyAlignment="1">
      <alignment horizontal="center"/>
    </xf>
    <xf numFmtId="0" fontId="42" fillId="0" borderId="35" xfId="22" applyFont="1" applyBorder="1" applyAlignment="1">
      <alignment horizontal="center"/>
    </xf>
    <xf numFmtId="0" fontId="41" fillId="0" borderId="5" xfId="22" applyFont="1" applyBorder="1" applyAlignment="1">
      <alignment horizontal="center" vertical="center" wrapText="1"/>
    </xf>
    <xf numFmtId="167" fontId="41" fillId="0" borderId="5" xfId="1" applyNumberFormat="1" applyFont="1" applyBorder="1" applyAlignment="1" applyProtection="1">
      <alignment horizontal="center" vertical="center"/>
    </xf>
    <xf numFmtId="0" fontId="47" fillId="0" borderId="5" xfId="22" applyFont="1" applyBorder="1" applyAlignment="1">
      <alignment horizontal="center"/>
    </xf>
    <xf numFmtId="0" fontId="47" fillId="0" borderId="35" xfId="22" applyFont="1" applyBorder="1" applyAlignment="1">
      <alignment horizontal="center"/>
    </xf>
    <xf numFmtId="167" fontId="43" fillId="6" borderId="40" xfId="1" applyNumberFormat="1" applyFont="1" applyFill="1" applyBorder="1" applyAlignment="1" applyProtection="1">
      <alignment horizontal="center"/>
    </xf>
    <xf numFmtId="0" fontId="47" fillId="0" borderId="12" xfId="22" applyFont="1" applyBorder="1" applyAlignment="1">
      <alignment horizontal="center"/>
    </xf>
    <xf numFmtId="0" fontId="43" fillId="9" borderId="39" xfId="22" applyFont="1" applyFill="1" applyBorder="1" applyAlignment="1">
      <alignment horizontal="center"/>
    </xf>
    <xf numFmtId="167" fontId="43" fillId="6" borderId="39" xfId="1" applyNumberFormat="1" applyFont="1" applyFill="1" applyBorder="1" applyAlignment="1" applyProtection="1">
      <alignment horizontal="center"/>
    </xf>
    <xf numFmtId="0" fontId="43" fillId="9" borderId="37" xfId="22" applyFont="1" applyFill="1" applyBorder="1" applyAlignment="1">
      <alignment horizontal="center"/>
    </xf>
    <xf numFmtId="0" fontId="43" fillId="9" borderId="15" xfId="22" applyFont="1" applyFill="1" applyBorder="1" applyAlignment="1">
      <alignment horizontal="center"/>
    </xf>
    <xf numFmtId="167" fontId="43" fillId="7" borderId="38" xfId="1" applyNumberFormat="1" applyFont="1" applyFill="1" applyBorder="1" applyAlignment="1" applyProtection="1">
      <alignment horizontal="center"/>
    </xf>
    <xf numFmtId="3" fontId="43" fillId="9" borderId="39" xfId="12" applyNumberFormat="1" applyFont="1" applyFill="1" applyBorder="1" applyAlignment="1" applyProtection="1">
      <alignment horizontal="center"/>
    </xf>
    <xf numFmtId="0" fontId="43" fillId="6" borderId="31" xfId="22" applyFont="1" applyFill="1" applyBorder="1" applyAlignment="1">
      <alignment horizontal="center"/>
    </xf>
    <xf numFmtId="0" fontId="46" fillId="6" borderId="32" xfId="22" applyFont="1" applyFill="1" applyBorder="1" applyAlignment="1">
      <alignment horizontal="center"/>
    </xf>
    <xf numFmtId="167" fontId="46" fillId="7" borderId="33" xfId="1" applyNumberFormat="1" applyFont="1" applyFill="1" applyBorder="1" applyAlignment="1" applyProtection="1">
      <alignment horizontal="center"/>
    </xf>
    <xf numFmtId="0" fontId="46" fillId="6" borderId="33" xfId="22" applyFont="1" applyFill="1" applyBorder="1" applyAlignment="1">
      <alignment horizontal="center"/>
    </xf>
    <xf numFmtId="0" fontId="12" fillId="0" borderId="5" xfId="15" applyFont="1" applyBorder="1" applyAlignment="1">
      <alignment horizontal="center"/>
    </xf>
    <xf numFmtId="0" fontId="11" fillId="0" borderId="16" xfId="13" applyFont="1" applyBorder="1" applyAlignment="1">
      <alignment horizontal="center"/>
    </xf>
    <xf numFmtId="0" fontId="8" fillId="0" borderId="32" xfId="13" applyFont="1" applyBorder="1" applyAlignment="1">
      <alignment horizontal="center"/>
    </xf>
    <xf numFmtId="0" fontId="3" fillId="0" borderId="5" xfId="13" applyFont="1" applyBorder="1" applyAlignment="1">
      <alignment horizontal="center" vertical="center" wrapText="1"/>
    </xf>
    <xf numFmtId="0" fontId="12" fillId="0" borderId="5" xfId="17" applyFont="1" applyBorder="1" applyAlignment="1">
      <alignment horizontal="center"/>
    </xf>
    <xf numFmtId="0" fontId="12" fillId="0" borderId="5" xfId="15" applyFont="1" applyBorder="1" applyAlignment="1">
      <alignment horizontal="center" vertical="center" wrapText="1"/>
    </xf>
    <xf numFmtId="167" fontId="13" fillId="4" borderId="33" xfId="2" applyNumberFormat="1" applyFont="1" applyFill="1" applyBorder="1" applyAlignment="1" applyProtection="1">
      <alignment horizontal="center" vertical="center" wrapText="1"/>
    </xf>
    <xf numFmtId="167" fontId="13" fillId="4" borderId="5" xfId="2" applyNumberFormat="1" applyFont="1" applyFill="1" applyBorder="1" applyAlignment="1" applyProtection="1">
      <alignment horizontal="center" vertical="center" wrapText="1"/>
    </xf>
    <xf numFmtId="167" fontId="13" fillId="4" borderId="48" xfId="2" applyNumberFormat="1" applyFont="1" applyFill="1" applyBorder="1" applyAlignment="1" applyProtection="1">
      <alignment horizontal="center" vertical="center" wrapText="1"/>
    </xf>
    <xf numFmtId="167" fontId="13" fillId="4" borderId="35" xfId="2" applyNumberFormat="1" applyFont="1" applyFill="1" applyBorder="1" applyAlignment="1" applyProtection="1">
      <alignment horizontal="center" vertical="center" wrapText="1"/>
    </xf>
    <xf numFmtId="0" fontId="13" fillId="5" borderId="53" xfId="26" applyFont="1" applyFill="1" applyBorder="1" applyAlignment="1">
      <alignment horizontal="center"/>
    </xf>
    <xf numFmtId="0" fontId="13" fillId="5" borderId="16" xfId="26" applyFont="1" applyFill="1" applyBorder="1" applyAlignment="1">
      <alignment horizontal="center"/>
    </xf>
    <xf numFmtId="167" fontId="13" fillId="3" borderId="33" xfId="2" applyNumberFormat="1" applyFont="1" applyFill="1" applyBorder="1" applyAlignment="1" applyProtection="1">
      <alignment horizontal="center" vertical="center" wrapText="1"/>
    </xf>
    <xf numFmtId="167" fontId="13" fillId="3" borderId="5" xfId="2" applyNumberFormat="1" applyFont="1" applyFill="1" applyBorder="1" applyAlignment="1" applyProtection="1">
      <alignment horizontal="center" vertical="center" wrapText="1"/>
    </xf>
    <xf numFmtId="0" fontId="13" fillId="4" borderId="33" xfId="26" applyFont="1" applyFill="1" applyBorder="1" applyAlignment="1">
      <alignment horizontal="center" wrapText="1"/>
    </xf>
  </cellXfs>
  <cellStyles count="32">
    <cellStyle name="Comma" xfId="1" builtinId="3"/>
    <cellStyle name="Comma 10" xfId="2" xr:uid="{00000000-0005-0000-0000-000001000000}"/>
    <cellStyle name="Comma 11" xfId="3" xr:uid="{00000000-0005-0000-0000-000002000000}"/>
    <cellStyle name="Comma 12" xfId="4" xr:uid="{00000000-0005-0000-0000-000003000000}"/>
    <cellStyle name="Comma 13" xfId="5" xr:uid="{00000000-0005-0000-0000-000004000000}"/>
    <cellStyle name="Comma 2" xfId="6" xr:uid="{00000000-0005-0000-0000-000005000000}"/>
    <cellStyle name="Comma 2 2 4" xfId="7" xr:uid="{00000000-0005-0000-0000-000006000000}"/>
    <cellStyle name="Comma 2 4" xfId="8" xr:uid="{00000000-0005-0000-0000-000007000000}"/>
    <cellStyle name="Comma 3" xfId="9" xr:uid="{00000000-0005-0000-0000-000008000000}"/>
    <cellStyle name="Comma 4" xfId="10" xr:uid="{00000000-0005-0000-0000-000009000000}"/>
    <cellStyle name="Comma 5" xfId="11" xr:uid="{00000000-0005-0000-0000-00000A000000}"/>
    <cellStyle name="Comma 6" xfId="12" xr:uid="{00000000-0005-0000-0000-00000B000000}"/>
    <cellStyle name="Excel Built-in Comma [0]" xfId="31" xr:uid="{00000000-0005-0000-0000-00000C000000}"/>
    <cellStyle name="Normal" xfId="0" builtinId="0"/>
    <cellStyle name="Normal 10" xfId="13" xr:uid="{00000000-0005-0000-0000-00000E000000}"/>
    <cellStyle name="Normal 11" xfId="14" xr:uid="{00000000-0005-0000-0000-00000F000000}"/>
    <cellStyle name="Normal 12" xfId="15" xr:uid="{00000000-0005-0000-0000-000010000000}"/>
    <cellStyle name="Normal 13" xfId="16" xr:uid="{00000000-0005-0000-0000-000011000000}"/>
    <cellStyle name="Normal 2" xfId="17" xr:uid="{00000000-0005-0000-0000-000012000000}"/>
    <cellStyle name="Normal 2 4" xfId="18" xr:uid="{00000000-0005-0000-0000-000013000000}"/>
    <cellStyle name="Normal 3" xfId="19" xr:uid="{00000000-0005-0000-0000-000014000000}"/>
    <cellStyle name="Normal 4" xfId="20" xr:uid="{00000000-0005-0000-0000-000015000000}"/>
    <cellStyle name="Normal 5" xfId="21" xr:uid="{00000000-0005-0000-0000-000016000000}"/>
    <cellStyle name="Normal 6" xfId="22" xr:uid="{00000000-0005-0000-0000-000017000000}"/>
    <cellStyle name="Normal 7" xfId="23" xr:uid="{00000000-0005-0000-0000-000018000000}"/>
    <cellStyle name="Normal 8" xfId="24" xr:uid="{00000000-0005-0000-0000-000019000000}"/>
    <cellStyle name="Normal 9" xfId="25" xr:uid="{00000000-0005-0000-0000-00001A000000}"/>
    <cellStyle name="Normal_Formati_permbledhese_Investimet 2007" xfId="26" xr:uid="{00000000-0005-0000-0000-00001C000000}"/>
    <cellStyle name="normal_Tabelat udh 01allforms" xfId="27" xr:uid="{00000000-0005-0000-0000-000020000000}"/>
    <cellStyle name="Normal_Tabelat udh 01allforms_1" xfId="28" xr:uid="{00000000-0005-0000-0000-000021000000}"/>
    <cellStyle name="Normal_Udhezimi Pasqyrat 2006" xfId="29" xr:uid="{00000000-0005-0000-0000-000022000000}"/>
    <cellStyle name="Normal_Udhezimi-Tabelat" xfId="30" xr:uid="{00000000-0005-0000-0000-00002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ED7D31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DAE3F3"/>
      <rgbColor rgb="FFD6DCE5"/>
      <rgbColor rgb="FFFFFF6D"/>
      <rgbColor rgb="FF9DC3E6"/>
      <rgbColor rgb="FFFF99CC"/>
      <rgbColor rgb="FFCC99FF"/>
      <rgbColor rgb="FFF4B183"/>
      <rgbColor rgb="FF3366FF"/>
      <rgbColor rgb="FF33CCCC"/>
      <rgbColor rgb="FF81D41A"/>
      <rgbColor rgb="FFBBE33D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15"/>
  <sheetViews>
    <sheetView topLeftCell="A76" zoomScale="130" zoomScaleNormal="130" workbookViewId="0">
      <selection activeCell="M16" sqref="M16"/>
    </sheetView>
  </sheetViews>
  <sheetFormatPr defaultColWidth="9.140625" defaultRowHeight="12.75"/>
  <cols>
    <col min="1" max="1" width="8.7109375" style="5" customWidth="1"/>
    <col min="2" max="2" width="9.140625" style="5"/>
    <col min="3" max="3" width="23" style="5" customWidth="1"/>
    <col min="4" max="4" width="11.5703125" style="6" customWidth="1"/>
    <col min="5" max="5" width="7.28515625" style="5" customWidth="1"/>
    <col min="6" max="6" width="7.42578125" style="7" customWidth="1"/>
    <col min="7" max="7" width="6.85546875" style="5" customWidth="1"/>
    <col min="8" max="8" width="7.140625" style="7" customWidth="1"/>
    <col min="9" max="9" width="6.85546875" style="5" customWidth="1"/>
    <col min="10" max="10" width="8.28515625" style="5" customWidth="1"/>
    <col min="11" max="11" width="7.5703125" style="7" customWidth="1"/>
    <col min="12" max="12" width="7.85546875" style="7" customWidth="1"/>
    <col min="13" max="13" width="19.140625" style="5" customWidth="1"/>
    <col min="14" max="14" width="9.140625" style="5"/>
    <col min="15" max="15" width="13.85546875" style="5" bestFit="1" customWidth="1"/>
    <col min="16" max="16381" width="9.140625" style="5"/>
    <col min="16382" max="16384" width="11.5703125" style="5" customWidth="1"/>
  </cols>
  <sheetData>
    <row r="1" spans="1:13">
      <c r="A1" s="74"/>
      <c r="B1" s="75" t="s">
        <v>0</v>
      </c>
      <c r="C1" s="75"/>
      <c r="D1" s="76"/>
      <c r="E1" s="77"/>
      <c r="F1" s="77"/>
      <c r="G1" s="77"/>
      <c r="H1" s="77"/>
      <c r="I1" s="77"/>
      <c r="J1" s="77"/>
      <c r="K1" s="77"/>
      <c r="L1" s="77"/>
    </row>
    <row r="2" spans="1:13" ht="13.5" thickBot="1">
      <c r="A2" s="78"/>
      <c r="B2" s="79"/>
      <c r="C2" s="79"/>
      <c r="D2" s="80"/>
      <c r="E2" s="81"/>
      <c r="F2" s="81"/>
      <c r="G2" s="81"/>
      <c r="H2" s="81"/>
      <c r="I2" s="81"/>
      <c r="J2" s="81"/>
      <c r="K2" s="81"/>
      <c r="L2" s="81"/>
    </row>
    <row r="3" spans="1:13" ht="13.5" thickTop="1">
      <c r="A3" s="82"/>
      <c r="B3" s="83" t="s">
        <v>14</v>
      </c>
      <c r="C3" s="83"/>
      <c r="D3" s="84"/>
      <c r="E3" s="85"/>
      <c r="F3" s="86"/>
      <c r="G3" s="86"/>
      <c r="H3" s="86"/>
      <c r="I3" s="86"/>
      <c r="J3" s="87"/>
      <c r="K3" s="242"/>
      <c r="L3" s="247"/>
    </row>
    <row r="4" spans="1:13">
      <c r="A4" s="88"/>
      <c r="B4" s="89"/>
      <c r="C4" s="89"/>
      <c r="D4" s="90"/>
      <c r="E4" s="91"/>
      <c r="F4" s="92"/>
      <c r="G4" s="92"/>
      <c r="H4" s="92"/>
      <c r="I4" s="92"/>
      <c r="J4" s="93"/>
      <c r="K4" s="108"/>
      <c r="L4" s="248"/>
    </row>
    <row r="5" spans="1:13">
      <c r="A5" s="94"/>
      <c r="B5" s="95"/>
      <c r="C5" s="79"/>
      <c r="D5" s="96"/>
      <c r="E5" s="97"/>
      <c r="F5" s="228"/>
      <c r="G5" s="98" t="s">
        <v>1</v>
      </c>
      <c r="H5" s="98" t="s">
        <v>2</v>
      </c>
      <c r="I5" s="92"/>
      <c r="J5" s="92"/>
      <c r="K5" s="243" t="s">
        <v>150</v>
      </c>
      <c r="L5" s="249"/>
    </row>
    <row r="6" spans="1:13">
      <c r="A6" s="99"/>
      <c r="B6" s="100"/>
      <c r="C6" s="79"/>
      <c r="D6" s="101" t="s">
        <v>3</v>
      </c>
      <c r="E6" s="102"/>
      <c r="F6" s="97"/>
      <c r="G6" s="103" t="s">
        <v>4</v>
      </c>
      <c r="H6" s="103" t="s">
        <v>5</v>
      </c>
      <c r="I6" s="92"/>
      <c r="J6" s="92"/>
      <c r="K6" s="243"/>
      <c r="L6" s="249"/>
    </row>
    <row r="7" spans="1:13">
      <c r="A7" s="99"/>
      <c r="B7" s="100"/>
      <c r="C7" s="79"/>
      <c r="D7" s="96"/>
      <c r="E7" s="101" t="s">
        <v>11</v>
      </c>
      <c r="F7" s="104"/>
      <c r="G7" s="104"/>
      <c r="H7" s="104"/>
      <c r="I7" s="92"/>
      <c r="J7" s="92"/>
      <c r="K7" s="244"/>
      <c r="L7" s="249"/>
    </row>
    <row r="8" spans="1:13">
      <c r="A8" s="99"/>
      <c r="B8" s="100"/>
      <c r="C8" s="79"/>
      <c r="D8" s="105"/>
      <c r="E8" s="92"/>
      <c r="F8" s="92"/>
      <c r="G8" s="92"/>
      <c r="H8" s="92"/>
      <c r="I8" s="92"/>
      <c r="J8" s="92"/>
      <c r="K8" s="245" t="s">
        <v>10</v>
      </c>
      <c r="L8" s="249"/>
    </row>
    <row r="9" spans="1:13">
      <c r="A9" s="106"/>
      <c r="B9" s="107"/>
      <c r="C9" s="79"/>
      <c r="D9" s="105"/>
      <c r="E9" s="92"/>
      <c r="F9" s="92"/>
      <c r="G9" s="92"/>
      <c r="H9" s="92"/>
      <c r="I9" s="92"/>
      <c r="J9" s="92"/>
      <c r="K9" s="108"/>
      <c r="L9" s="250"/>
    </row>
    <row r="10" spans="1:13" ht="2.25" customHeight="1" thickBot="1">
      <c r="A10" s="109"/>
      <c r="B10" s="110"/>
      <c r="C10" s="111"/>
      <c r="D10" s="112"/>
      <c r="E10" s="112"/>
      <c r="F10" s="113"/>
      <c r="G10" s="112"/>
      <c r="H10" s="113"/>
      <c r="I10" s="113"/>
      <c r="J10" s="113"/>
      <c r="K10" s="113"/>
      <c r="L10" s="251"/>
    </row>
    <row r="11" spans="1:13" ht="14.25" thickTop="1" thickBot="1">
      <c r="A11" s="114"/>
      <c r="B11" s="115"/>
      <c r="C11" s="100"/>
      <c r="D11" s="93"/>
      <c r="E11" s="93"/>
      <c r="F11" s="108"/>
      <c r="G11" s="93"/>
      <c r="H11" s="108"/>
      <c r="I11" s="108"/>
      <c r="J11" s="108"/>
      <c r="K11" s="108"/>
      <c r="L11" s="108"/>
    </row>
    <row r="12" spans="1:13">
      <c r="A12" s="116"/>
      <c r="B12" s="117"/>
      <c r="C12" s="117"/>
      <c r="D12" s="118"/>
      <c r="E12" s="118"/>
      <c r="F12" s="229"/>
      <c r="G12" s="118"/>
      <c r="H12" s="229"/>
      <c r="I12" s="118"/>
      <c r="J12" s="118"/>
      <c r="K12" s="324" t="s">
        <v>10</v>
      </c>
      <c r="L12" s="252"/>
    </row>
    <row r="13" spans="1:13" ht="11.25" customHeight="1" thickBot="1">
      <c r="A13" s="119"/>
      <c r="B13" s="95"/>
      <c r="C13" s="107"/>
      <c r="D13" s="325" t="s">
        <v>15</v>
      </c>
      <c r="E13" s="326">
        <v>602</v>
      </c>
      <c r="F13" s="327" t="s">
        <v>16</v>
      </c>
      <c r="G13" s="325"/>
      <c r="H13" s="327"/>
      <c r="I13" s="327"/>
      <c r="J13" s="327"/>
      <c r="K13" s="327"/>
      <c r="L13" s="253"/>
    </row>
    <row r="14" spans="1:13" ht="13.5" hidden="1" thickBot="1">
      <c r="A14" s="120"/>
      <c r="B14" s="328"/>
      <c r="C14" s="328"/>
      <c r="D14" s="329"/>
      <c r="E14" s="329"/>
      <c r="F14" s="330"/>
      <c r="G14" s="329"/>
      <c r="H14" s="330"/>
      <c r="I14" s="329"/>
      <c r="J14" s="329"/>
      <c r="K14" s="330"/>
      <c r="L14" s="254"/>
    </row>
    <row r="15" spans="1:13" ht="13.5" thickBot="1">
      <c r="A15" s="349" t="s">
        <v>17</v>
      </c>
      <c r="B15" s="350" t="s">
        <v>2</v>
      </c>
      <c r="C15" s="350"/>
      <c r="D15" s="351" t="s">
        <v>151</v>
      </c>
      <c r="E15" s="351"/>
      <c r="F15" s="352" t="s">
        <v>152</v>
      </c>
      <c r="G15" s="352"/>
      <c r="H15" s="352" t="s">
        <v>139</v>
      </c>
      <c r="I15" s="352"/>
      <c r="J15" s="352"/>
      <c r="K15" s="259" t="s">
        <v>18</v>
      </c>
      <c r="L15" s="223" t="s">
        <v>18</v>
      </c>
    </row>
    <row r="16" spans="1:13" ht="13.5" thickBot="1">
      <c r="A16" s="349"/>
      <c r="B16" s="350"/>
      <c r="C16" s="350"/>
      <c r="D16" s="351"/>
      <c r="E16" s="351"/>
      <c r="F16" s="352"/>
      <c r="G16" s="352"/>
      <c r="H16" s="352"/>
      <c r="I16" s="352"/>
      <c r="J16" s="352"/>
      <c r="K16" s="221">
        <v>2027</v>
      </c>
      <c r="L16" s="224">
        <v>2028</v>
      </c>
      <c r="M16" s="8"/>
    </row>
    <row r="17" spans="1:15" ht="15.75" thickBot="1">
      <c r="A17" s="349"/>
      <c r="B17" s="350"/>
      <c r="C17" s="350"/>
      <c r="D17" s="351"/>
      <c r="E17" s="351"/>
      <c r="F17" s="352"/>
      <c r="G17" s="352"/>
      <c r="H17" s="352"/>
      <c r="I17" s="352"/>
      <c r="J17" s="352"/>
      <c r="K17" s="221"/>
      <c r="L17" s="224"/>
      <c r="M17" s="8"/>
      <c r="O17" s="226"/>
    </row>
    <row r="18" spans="1:15" ht="38.25" customHeight="1" thickBot="1">
      <c r="A18" s="349"/>
      <c r="B18" s="350"/>
      <c r="C18" s="350"/>
      <c r="D18" s="222" t="s">
        <v>19</v>
      </c>
      <c r="E18" s="260" t="s">
        <v>20</v>
      </c>
      <c r="F18" s="261" t="s">
        <v>19</v>
      </c>
      <c r="G18" s="260" t="s">
        <v>20</v>
      </c>
      <c r="H18" s="261" t="s">
        <v>21</v>
      </c>
      <c r="I18" s="262" t="s">
        <v>22</v>
      </c>
      <c r="J18" s="263" t="s">
        <v>23</v>
      </c>
      <c r="K18" s="264" t="s">
        <v>22</v>
      </c>
      <c r="L18" s="265" t="s">
        <v>22</v>
      </c>
      <c r="M18" s="9"/>
    </row>
    <row r="19" spans="1:15" ht="13.5" thickBot="1">
      <c r="A19" s="345">
        <v>1</v>
      </c>
      <c r="B19" s="346">
        <v>2</v>
      </c>
      <c r="C19" s="346"/>
      <c r="D19" s="347">
        <v>3</v>
      </c>
      <c r="E19" s="348">
        <v>4</v>
      </c>
      <c r="F19" s="344">
        <v>5</v>
      </c>
      <c r="G19" s="343">
        <v>6</v>
      </c>
      <c r="H19" s="344">
        <v>7</v>
      </c>
      <c r="I19" s="343">
        <v>8</v>
      </c>
      <c r="J19" s="343">
        <v>9</v>
      </c>
      <c r="K19" s="344">
        <v>10</v>
      </c>
      <c r="L19" s="341">
        <v>11</v>
      </c>
      <c r="M19" s="10"/>
    </row>
    <row r="20" spans="1:15" ht="13.5" thickBot="1">
      <c r="A20" s="345"/>
      <c r="B20" s="346"/>
      <c r="C20" s="346"/>
      <c r="D20" s="347"/>
      <c r="E20" s="348"/>
      <c r="F20" s="344"/>
      <c r="G20" s="343"/>
      <c r="H20" s="344"/>
      <c r="I20" s="343"/>
      <c r="J20" s="343"/>
      <c r="K20" s="344"/>
      <c r="L20" s="341"/>
      <c r="M20" s="10"/>
    </row>
    <row r="21" spans="1:15">
      <c r="A21" s="275"/>
      <c r="B21" s="276" t="s">
        <v>13</v>
      </c>
      <c r="C21" s="287"/>
      <c r="D21" s="282">
        <f ca="1">D21:D52</f>
        <v>0</v>
      </c>
      <c r="E21" s="277"/>
      <c r="F21" s="278"/>
      <c r="G21" s="279"/>
      <c r="H21" s="278"/>
      <c r="I21" s="279"/>
      <c r="J21" s="279"/>
      <c r="K21" s="280"/>
      <c r="L21" s="281"/>
      <c r="M21" s="10"/>
    </row>
    <row r="22" spans="1:15">
      <c r="A22" s="121">
        <v>602</v>
      </c>
      <c r="B22" s="342" t="s">
        <v>24</v>
      </c>
      <c r="C22" s="340"/>
      <c r="D22" s="283">
        <f>D23+D24+D25+D26+D27+D28</f>
        <v>3829</v>
      </c>
      <c r="E22" s="122"/>
      <c r="F22" s="230">
        <f>F23+F24+F25+F26+F27+F28</f>
        <v>14663</v>
      </c>
      <c r="G22" s="122"/>
      <c r="H22" s="230">
        <f>H23+H24+H25+H26+H27+H28</f>
        <v>14863</v>
      </c>
      <c r="I22" s="122"/>
      <c r="J22" s="122"/>
      <c r="K22" s="230">
        <f>K23+K24+K25+K26+K27+K28</f>
        <v>14863</v>
      </c>
      <c r="L22" s="255">
        <f>L23+L24+L25+L26+L27+L28</f>
        <v>14863</v>
      </c>
      <c r="M22" s="10"/>
    </row>
    <row r="23" spans="1:15">
      <c r="A23" s="123">
        <v>602.01</v>
      </c>
      <c r="B23" s="333" t="s">
        <v>161</v>
      </c>
      <c r="C23" s="334"/>
      <c r="D23" s="284">
        <v>1752</v>
      </c>
      <c r="E23" s="232"/>
      <c r="F23" s="231">
        <v>7463</v>
      </c>
      <c r="G23" s="232"/>
      <c r="H23" s="232">
        <v>7463</v>
      </c>
      <c r="I23" s="232"/>
      <c r="J23" s="232"/>
      <c r="K23" s="232">
        <v>7463</v>
      </c>
      <c r="L23" s="256">
        <f t="shared" ref="L23:L28" si="0">K23</f>
        <v>7463</v>
      </c>
      <c r="M23" s="10"/>
    </row>
    <row r="24" spans="1:15">
      <c r="A24" s="123">
        <v>602.02</v>
      </c>
      <c r="B24" s="266" t="s">
        <v>25</v>
      </c>
      <c r="C24" s="288"/>
      <c r="D24" s="285">
        <v>1066</v>
      </c>
      <c r="E24" s="232"/>
      <c r="F24" s="231">
        <v>1200</v>
      </c>
      <c r="G24" s="232"/>
      <c r="H24" s="232">
        <v>1200</v>
      </c>
      <c r="I24" s="232"/>
      <c r="J24" s="232"/>
      <c r="K24" s="232">
        <v>1200</v>
      </c>
      <c r="L24" s="256">
        <f t="shared" si="0"/>
        <v>1200</v>
      </c>
      <c r="M24" s="8"/>
    </row>
    <row r="25" spans="1:15">
      <c r="A25" s="128">
        <v>602.03</v>
      </c>
      <c r="B25" s="266" t="s">
        <v>26</v>
      </c>
      <c r="C25" s="288"/>
      <c r="D25" s="285">
        <v>893</v>
      </c>
      <c r="E25" s="232"/>
      <c r="F25" s="231">
        <v>6000</v>
      </c>
      <c r="G25" s="232"/>
      <c r="H25" s="232">
        <v>6000</v>
      </c>
      <c r="I25" s="232"/>
      <c r="J25" s="232"/>
      <c r="K25" s="232">
        <v>6000</v>
      </c>
      <c r="L25" s="256">
        <f t="shared" si="0"/>
        <v>6000</v>
      </c>
      <c r="M25" s="8"/>
    </row>
    <row r="26" spans="1:15" hidden="1">
      <c r="A26" s="128">
        <v>602.04</v>
      </c>
      <c r="B26" s="266" t="s">
        <v>27</v>
      </c>
      <c r="C26" s="288"/>
      <c r="D26" s="238">
        <v>0</v>
      </c>
      <c r="E26" s="232"/>
      <c r="F26" s="232">
        <v>0</v>
      </c>
      <c r="G26" s="232"/>
      <c r="H26" s="232">
        <f t="shared" ref="H26:H40" si="1">F26+F26*0.05</f>
        <v>0</v>
      </c>
      <c r="I26" s="232"/>
      <c r="J26" s="232"/>
      <c r="K26" s="232">
        <f>H26</f>
        <v>0</v>
      </c>
      <c r="L26" s="256">
        <f t="shared" si="0"/>
        <v>0</v>
      </c>
      <c r="M26" s="8"/>
    </row>
    <row r="27" spans="1:15" hidden="1">
      <c r="A27" s="128">
        <v>602.04999999999995</v>
      </c>
      <c r="B27" s="333" t="s">
        <v>28</v>
      </c>
      <c r="C27" s="334"/>
      <c r="D27" s="238"/>
      <c r="E27" s="232"/>
      <c r="F27" s="232"/>
      <c r="G27" s="232"/>
      <c r="H27" s="232">
        <f t="shared" si="1"/>
        <v>0</v>
      </c>
      <c r="I27" s="232"/>
      <c r="J27" s="232"/>
      <c r="K27" s="232">
        <f>H27</f>
        <v>0</v>
      </c>
      <c r="L27" s="256">
        <f t="shared" si="0"/>
        <v>0</v>
      </c>
      <c r="M27" s="8"/>
    </row>
    <row r="28" spans="1:15">
      <c r="A28" s="128">
        <v>602.09</v>
      </c>
      <c r="B28" s="266" t="s">
        <v>29</v>
      </c>
      <c r="C28" s="288"/>
      <c r="D28" s="285">
        <v>118</v>
      </c>
      <c r="E28" s="232"/>
      <c r="F28" s="231">
        <v>0</v>
      </c>
      <c r="G28" s="232"/>
      <c r="H28" s="232">
        <v>200</v>
      </c>
      <c r="I28" s="232"/>
      <c r="J28" s="232"/>
      <c r="K28" s="232">
        <v>200</v>
      </c>
      <c r="L28" s="256">
        <f t="shared" si="0"/>
        <v>200</v>
      </c>
      <c r="M28" s="8"/>
    </row>
    <row r="29" spans="1:15">
      <c r="A29" s="130">
        <v>602.1</v>
      </c>
      <c r="B29" s="342" t="s">
        <v>30</v>
      </c>
      <c r="C29" s="340"/>
      <c r="D29" s="270">
        <f>D30+D31+D32+D33+D34+D35+D36+D37+D38+D39+D40+D42+D41</f>
        <v>865</v>
      </c>
      <c r="E29" s="270">
        <f t="shared" ref="E29:L29" si="2">E30+E31+E32+E33+E34+E35+E36+E37+E38+E39+E40+E42+E41</f>
        <v>0</v>
      </c>
      <c r="F29" s="270">
        <f t="shared" si="2"/>
        <v>600</v>
      </c>
      <c r="G29" s="270">
        <f t="shared" si="2"/>
        <v>0</v>
      </c>
      <c r="H29" s="270">
        <f>H30+H31+H32+H33+H34+H35+H36+H37+H38+H39+H40+H42+H41</f>
        <v>600</v>
      </c>
      <c r="I29" s="270">
        <f t="shared" si="2"/>
        <v>0</v>
      </c>
      <c r="J29" s="270">
        <f t="shared" si="2"/>
        <v>0</v>
      </c>
      <c r="K29" s="270">
        <f t="shared" si="2"/>
        <v>900</v>
      </c>
      <c r="L29" s="271">
        <f t="shared" si="2"/>
        <v>900</v>
      </c>
      <c r="M29" s="8"/>
    </row>
    <row r="30" spans="1:15" hidden="1">
      <c r="A30" s="131">
        <v>602.1001</v>
      </c>
      <c r="B30" s="266" t="s">
        <v>31</v>
      </c>
      <c r="C30" s="288"/>
      <c r="D30" s="238">
        <v>0</v>
      </c>
      <c r="E30" s="232"/>
      <c r="F30" s="232">
        <v>0</v>
      </c>
      <c r="G30" s="232"/>
      <c r="H30" s="232">
        <f t="shared" si="1"/>
        <v>0</v>
      </c>
      <c r="I30" s="232"/>
      <c r="J30" s="232"/>
      <c r="K30" s="232">
        <f t="shared" ref="K30:K42" si="3">H30</f>
        <v>0</v>
      </c>
      <c r="L30" s="256">
        <f t="shared" ref="L30:L42" si="4">K30</f>
        <v>0</v>
      </c>
      <c r="M30" s="10"/>
    </row>
    <row r="31" spans="1:15" hidden="1">
      <c r="A31" s="131">
        <v>602.10019999999997</v>
      </c>
      <c r="B31" s="266" t="s">
        <v>32</v>
      </c>
      <c r="C31" s="288"/>
      <c r="D31" s="238">
        <v>0</v>
      </c>
      <c r="E31" s="232"/>
      <c r="F31" s="232">
        <v>0</v>
      </c>
      <c r="G31" s="232"/>
      <c r="H31" s="232">
        <f t="shared" si="1"/>
        <v>0</v>
      </c>
      <c r="I31" s="232"/>
      <c r="J31" s="232"/>
      <c r="K31" s="232">
        <f t="shared" si="3"/>
        <v>0</v>
      </c>
      <c r="L31" s="256">
        <f t="shared" si="4"/>
        <v>0</v>
      </c>
      <c r="M31" s="8"/>
    </row>
    <row r="32" spans="1:15" hidden="1">
      <c r="A32" s="131">
        <v>602.10029999999995</v>
      </c>
      <c r="B32" s="129" t="s">
        <v>33</v>
      </c>
      <c r="C32" s="289"/>
      <c r="D32" s="238">
        <v>0</v>
      </c>
      <c r="E32" s="125"/>
      <c r="F32" s="232">
        <v>0</v>
      </c>
      <c r="G32" s="125"/>
      <c r="H32" s="232">
        <f t="shared" si="1"/>
        <v>0</v>
      </c>
      <c r="I32" s="124"/>
      <c r="J32" s="124"/>
      <c r="K32" s="232">
        <f t="shared" si="3"/>
        <v>0</v>
      </c>
      <c r="L32" s="256">
        <f t="shared" si="4"/>
        <v>0</v>
      </c>
      <c r="M32" s="8"/>
    </row>
    <row r="33" spans="1:16" hidden="1">
      <c r="A33" s="131">
        <v>602.10040000000004</v>
      </c>
      <c r="B33" s="129" t="s">
        <v>34</v>
      </c>
      <c r="C33" s="289"/>
      <c r="D33" s="238">
        <v>0</v>
      </c>
      <c r="E33" s="125"/>
      <c r="F33" s="232">
        <v>0</v>
      </c>
      <c r="G33" s="125"/>
      <c r="H33" s="232">
        <f t="shared" si="1"/>
        <v>0</v>
      </c>
      <c r="I33" s="124"/>
      <c r="J33" s="124"/>
      <c r="K33" s="232">
        <f t="shared" si="3"/>
        <v>0</v>
      </c>
      <c r="L33" s="256">
        <f t="shared" si="4"/>
        <v>0</v>
      </c>
      <c r="M33" s="8"/>
    </row>
    <row r="34" spans="1:16" hidden="1">
      <c r="A34" s="131">
        <v>602.10050000000001</v>
      </c>
      <c r="B34" s="129" t="s">
        <v>35</v>
      </c>
      <c r="C34" s="289"/>
      <c r="D34" s="238">
        <v>0</v>
      </c>
      <c r="E34" s="125"/>
      <c r="F34" s="232">
        <v>0</v>
      </c>
      <c r="G34" s="125"/>
      <c r="H34" s="232">
        <f t="shared" si="1"/>
        <v>0</v>
      </c>
      <c r="I34" s="124"/>
      <c r="J34" s="124"/>
      <c r="K34" s="232">
        <f t="shared" si="3"/>
        <v>0</v>
      </c>
      <c r="L34" s="256">
        <f t="shared" si="4"/>
        <v>0</v>
      </c>
      <c r="M34" s="8"/>
    </row>
    <row r="35" spans="1:16" hidden="1">
      <c r="A35" s="131">
        <v>602.10059999999999</v>
      </c>
      <c r="B35" s="129" t="s">
        <v>36</v>
      </c>
      <c r="C35" s="289"/>
      <c r="D35" s="238">
        <v>0</v>
      </c>
      <c r="E35" s="125"/>
      <c r="F35" s="232">
        <v>0</v>
      </c>
      <c r="G35" s="125"/>
      <c r="H35" s="232">
        <f t="shared" si="1"/>
        <v>0</v>
      </c>
      <c r="I35" s="124"/>
      <c r="J35" s="124"/>
      <c r="K35" s="232">
        <f t="shared" si="3"/>
        <v>0</v>
      </c>
      <c r="L35" s="256">
        <f t="shared" si="4"/>
        <v>0</v>
      </c>
      <c r="M35" s="8"/>
    </row>
    <row r="36" spans="1:16" hidden="1">
      <c r="A36" s="131">
        <v>602.10069999999996</v>
      </c>
      <c r="B36" s="129" t="s">
        <v>37</v>
      </c>
      <c r="C36" s="289"/>
      <c r="D36" s="238">
        <v>0</v>
      </c>
      <c r="E36" s="125"/>
      <c r="F36" s="232">
        <v>0</v>
      </c>
      <c r="G36" s="125"/>
      <c r="H36" s="232">
        <f t="shared" si="1"/>
        <v>0</v>
      </c>
      <c r="I36" s="124"/>
      <c r="J36" s="124"/>
      <c r="K36" s="232">
        <f t="shared" si="3"/>
        <v>0</v>
      </c>
      <c r="L36" s="256">
        <f t="shared" si="4"/>
        <v>0</v>
      </c>
      <c r="M36" s="8"/>
    </row>
    <row r="37" spans="1:16" hidden="1">
      <c r="A37" s="131">
        <v>602.10080000000005</v>
      </c>
      <c r="B37" s="129" t="s">
        <v>38</v>
      </c>
      <c r="C37" s="289"/>
      <c r="D37" s="238">
        <v>0</v>
      </c>
      <c r="E37" s="125"/>
      <c r="F37" s="232">
        <v>0</v>
      </c>
      <c r="G37" s="125"/>
      <c r="H37" s="232">
        <f t="shared" si="1"/>
        <v>0</v>
      </c>
      <c r="I37" s="124"/>
      <c r="J37" s="124"/>
      <c r="K37" s="232">
        <f t="shared" si="3"/>
        <v>0</v>
      </c>
      <c r="L37" s="256">
        <f t="shared" si="4"/>
        <v>0</v>
      </c>
      <c r="M37" s="8"/>
    </row>
    <row r="38" spans="1:16" hidden="1">
      <c r="A38" s="131">
        <v>602.10090000000002</v>
      </c>
      <c r="B38" s="129" t="s">
        <v>39</v>
      </c>
      <c r="C38" s="289"/>
      <c r="D38" s="238">
        <v>0</v>
      </c>
      <c r="E38" s="125"/>
      <c r="F38" s="232">
        <v>0</v>
      </c>
      <c r="G38" s="125"/>
      <c r="H38" s="232">
        <f t="shared" si="1"/>
        <v>0</v>
      </c>
      <c r="I38" s="124"/>
      <c r="J38" s="124"/>
      <c r="K38" s="232">
        <f t="shared" si="3"/>
        <v>0</v>
      </c>
      <c r="L38" s="256">
        <f t="shared" si="4"/>
        <v>0</v>
      </c>
      <c r="M38" s="8"/>
    </row>
    <row r="39" spans="1:16" hidden="1">
      <c r="A39" s="131">
        <v>602.101</v>
      </c>
      <c r="B39" s="129" t="s">
        <v>40</v>
      </c>
      <c r="C39" s="290"/>
      <c r="D39" s="238">
        <v>0</v>
      </c>
      <c r="E39" s="124"/>
      <c r="F39" s="231">
        <v>0</v>
      </c>
      <c r="G39" s="124"/>
      <c r="H39" s="232">
        <f t="shared" si="1"/>
        <v>0</v>
      </c>
      <c r="I39" s="124"/>
      <c r="J39" s="124"/>
      <c r="K39" s="232">
        <f t="shared" si="3"/>
        <v>0</v>
      </c>
      <c r="L39" s="256">
        <f t="shared" si="4"/>
        <v>0</v>
      </c>
      <c r="M39" s="10"/>
    </row>
    <row r="40" spans="1:16" hidden="1">
      <c r="A40" s="131">
        <v>602.10109999999997</v>
      </c>
      <c r="B40" s="129" t="s">
        <v>41</v>
      </c>
      <c r="C40" s="290"/>
      <c r="D40" s="238">
        <v>0</v>
      </c>
      <c r="E40" s="124"/>
      <c r="F40" s="232">
        <v>0</v>
      </c>
      <c r="G40" s="124"/>
      <c r="H40" s="232">
        <f t="shared" si="1"/>
        <v>0</v>
      </c>
      <c r="I40" s="124"/>
      <c r="J40" s="124"/>
      <c r="K40" s="232">
        <f t="shared" si="3"/>
        <v>0</v>
      </c>
      <c r="L40" s="256">
        <f t="shared" si="4"/>
        <v>0</v>
      </c>
      <c r="M40" s="8"/>
    </row>
    <row r="41" spans="1:16">
      <c r="A41" s="131">
        <v>602.10109999999997</v>
      </c>
      <c r="B41" s="126" t="s">
        <v>153</v>
      </c>
      <c r="C41" s="267"/>
      <c r="D41" s="238">
        <v>647</v>
      </c>
      <c r="E41" s="232"/>
      <c r="F41" s="232">
        <v>600</v>
      </c>
      <c r="G41" s="232"/>
      <c r="H41" s="232">
        <v>600</v>
      </c>
      <c r="I41" s="232"/>
      <c r="J41" s="232"/>
      <c r="K41" s="232">
        <v>900</v>
      </c>
      <c r="L41" s="256">
        <f t="shared" si="4"/>
        <v>900</v>
      </c>
      <c r="M41" s="8"/>
    </row>
    <row r="42" spans="1:16">
      <c r="A42" s="131">
        <v>602.10990000000004</v>
      </c>
      <c r="B42" s="266" t="s">
        <v>42</v>
      </c>
      <c r="C42" s="291"/>
      <c r="D42" s="238">
        <v>218</v>
      </c>
      <c r="E42" s="232"/>
      <c r="F42" s="232"/>
      <c r="G42" s="232"/>
      <c r="H42" s="232"/>
      <c r="I42" s="232"/>
      <c r="J42" s="232"/>
      <c r="K42" s="232">
        <f t="shared" si="3"/>
        <v>0</v>
      </c>
      <c r="L42" s="256">
        <f t="shared" si="4"/>
        <v>0</v>
      </c>
      <c r="M42" s="317"/>
      <c r="N42" s="318"/>
      <c r="O42" s="318"/>
      <c r="P42" s="318"/>
    </row>
    <row r="43" spans="1:16">
      <c r="A43" s="132">
        <v>602.20000000000005</v>
      </c>
      <c r="B43" s="339" t="s">
        <v>43</v>
      </c>
      <c r="C43" s="340"/>
      <c r="D43" s="270">
        <f>D44+D45+D46+D47+D48+D49+D50+D51+D52+D53+D54+D55+D56+D57+D58+D59</f>
        <v>31678</v>
      </c>
      <c r="E43" s="270">
        <f t="shared" ref="E43:L43" si="5">E44+E45+E46+E47+E48+E49+E50+E51+E52+E53+E54+E55+E56+E57+E58+E59</f>
        <v>0</v>
      </c>
      <c r="F43" s="270">
        <f t="shared" si="5"/>
        <v>53179</v>
      </c>
      <c r="G43" s="270">
        <f t="shared" si="5"/>
        <v>0</v>
      </c>
      <c r="H43" s="270">
        <f>H44+H45+H46+H47+H48+H49+H50+H51+H52+H53+H54+H55+H56+H57+H58+H59</f>
        <v>53270.7</v>
      </c>
      <c r="I43" s="270">
        <f t="shared" si="5"/>
        <v>0</v>
      </c>
      <c r="J43" s="270">
        <f t="shared" si="5"/>
        <v>0</v>
      </c>
      <c r="K43" s="270">
        <f t="shared" si="5"/>
        <v>53274</v>
      </c>
      <c r="L43" s="271">
        <f t="shared" si="5"/>
        <v>53274</v>
      </c>
      <c r="M43" s="8"/>
    </row>
    <row r="44" spans="1:16">
      <c r="A44" s="131">
        <v>602.20010000000002</v>
      </c>
      <c r="B44" s="333" t="s">
        <v>44</v>
      </c>
      <c r="C44" s="334"/>
      <c r="D44" s="285">
        <v>3550</v>
      </c>
      <c r="E44" s="232"/>
      <c r="F44" s="233">
        <v>3806</v>
      </c>
      <c r="G44" s="232"/>
      <c r="H44" s="232">
        <f>F44+F44*0.05</f>
        <v>3996.3</v>
      </c>
      <c r="I44" s="232"/>
      <c r="J44" s="232"/>
      <c r="K44" s="232">
        <v>4000</v>
      </c>
      <c r="L44" s="256">
        <f t="shared" ref="L44:L59" si="6">K44</f>
        <v>4000</v>
      </c>
      <c r="M44" s="8"/>
    </row>
    <row r="45" spans="1:16">
      <c r="A45" s="131">
        <v>602.20010000000002</v>
      </c>
      <c r="B45" s="333" t="s">
        <v>45</v>
      </c>
      <c r="C45" s="334"/>
      <c r="D45" s="285">
        <v>762</v>
      </c>
      <c r="E45" s="232"/>
      <c r="F45" s="233">
        <v>928</v>
      </c>
      <c r="G45" s="232"/>
      <c r="H45" s="232">
        <f t="shared" ref="H45:H58" si="7">F45+F45*0.05</f>
        <v>974.4</v>
      </c>
      <c r="I45" s="232"/>
      <c r="J45" s="232"/>
      <c r="K45" s="232">
        <v>974</v>
      </c>
      <c r="L45" s="256">
        <f t="shared" si="6"/>
        <v>974</v>
      </c>
      <c r="M45" s="10"/>
    </row>
    <row r="46" spans="1:16">
      <c r="A46" s="131">
        <v>602.2002</v>
      </c>
      <c r="B46" s="333" t="s">
        <v>46</v>
      </c>
      <c r="C46" s="334"/>
      <c r="D46" s="285">
        <v>495</v>
      </c>
      <c r="E46" s="232"/>
      <c r="F46" s="233">
        <v>755</v>
      </c>
      <c r="G46" s="232"/>
      <c r="H46" s="232">
        <v>800</v>
      </c>
      <c r="I46" s="232"/>
      <c r="J46" s="232"/>
      <c r="K46" s="232">
        <v>800</v>
      </c>
      <c r="L46" s="256">
        <v>800</v>
      </c>
      <c r="M46" s="8"/>
    </row>
    <row r="47" spans="1:16">
      <c r="A47" s="131">
        <v>602.2002</v>
      </c>
      <c r="B47" s="333" t="s">
        <v>47</v>
      </c>
      <c r="C47" s="334"/>
      <c r="D47" s="285">
        <v>241</v>
      </c>
      <c r="E47" s="232"/>
      <c r="F47" s="233">
        <v>400</v>
      </c>
      <c r="G47" s="232"/>
      <c r="H47" s="232">
        <v>240</v>
      </c>
      <c r="I47" s="232"/>
      <c r="J47" s="232"/>
      <c r="K47" s="232">
        <v>240</v>
      </c>
      <c r="L47" s="256">
        <v>240</v>
      </c>
      <c r="M47" s="8"/>
    </row>
    <row r="48" spans="1:16">
      <c r="A48" s="131">
        <v>602.20029999999997</v>
      </c>
      <c r="B48" s="333" t="s">
        <v>48</v>
      </c>
      <c r="C48" s="334"/>
      <c r="D48" s="285">
        <v>111</v>
      </c>
      <c r="E48" s="232"/>
      <c r="F48" s="233">
        <v>198</v>
      </c>
      <c r="G48" s="232"/>
      <c r="H48" s="232">
        <v>200</v>
      </c>
      <c r="I48" s="232"/>
      <c r="J48" s="232"/>
      <c r="K48" s="232">
        <v>200</v>
      </c>
      <c r="L48" s="256">
        <v>200</v>
      </c>
      <c r="M48" s="10"/>
    </row>
    <row r="49" spans="1:14" hidden="1">
      <c r="A49" s="131">
        <v>602.20029999999997</v>
      </c>
      <c r="B49" s="333" t="s">
        <v>49</v>
      </c>
      <c r="C49" s="334"/>
      <c r="D49" s="238"/>
      <c r="E49" s="232"/>
      <c r="F49" s="233"/>
      <c r="G49" s="232"/>
      <c r="H49" s="232">
        <f t="shared" si="7"/>
        <v>0</v>
      </c>
      <c r="I49" s="232"/>
      <c r="J49" s="232"/>
      <c r="K49" s="232">
        <f t="shared" ref="K49:K58" si="8">H49+H49*0.05</f>
        <v>0</v>
      </c>
      <c r="L49" s="256">
        <f t="shared" si="6"/>
        <v>0</v>
      </c>
      <c r="M49" s="8"/>
    </row>
    <row r="50" spans="1:14" hidden="1">
      <c r="A50" s="131">
        <v>602.20029999999997</v>
      </c>
      <c r="B50" s="333" t="s">
        <v>50</v>
      </c>
      <c r="C50" s="334"/>
      <c r="D50" s="238">
        <v>0</v>
      </c>
      <c r="E50" s="232"/>
      <c r="F50" s="233"/>
      <c r="G50" s="232"/>
      <c r="H50" s="232">
        <f t="shared" si="7"/>
        <v>0</v>
      </c>
      <c r="I50" s="232"/>
      <c r="J50" s="232"/>
      <c r="K50" s="232">
        <f t="shared" si="8"/>
        <v>0</v>
      </c>
      <c r="L50" s="256">
        <f t="shared" si="6"/>
        <v>0</v>
      </c>
      <c r="M50" s="8"/>
      <c r="N50" s="60"/>
    </row>
    <row r="51" spans="1:14">
      <c r="A51" s="131">
        <v>602.20039999999995</v>
      </c>
      <c r="B51" s="266" t="s">
        <v>51</v>
      </c>
      <c r="C51" s="288"/>
      <c r="D51" s="238">
        <v>0</v>
      </c>
      <c r="E51" s="232"/>
      <c r="F51" s="233">
        <v>52</v>
      </c>
      <c r="G51" s="232"/>
      <c r="H51" s="232">
        <v>60</v>
      </c>
      <c r="I51" s="232"/>
      <c r="J51" s="232"/>
      <c r="K51" s="232">
        <v>60</v>
      </c>
      <c r="L51" s="256">
        <f t="shared" si="6"/>
        <v>60</v>
      </c>
      <c r="M51" s="8"/>
    </row>
    <row r="52" spans="1:14" hidden="1">
      <c r="A52" s="131">
        <v>602.20050000000003</v>
      </c>
      <c r="B52" s="333" t="s">
        <v>52</v>
      </c>
      <c r="C52" s="334"/>
      <c r="D52" s="238">
        <v>0</v>
      </c>
      <c r="E52" s="232"/>
      <c r="F52" s="233">
        <v>0</v>
      </c>
      <c r="G52" s="232"/>
      <c r="H52" s="232">
        <f t="shared" si="7"/>
        <v>0</v>
      </c>
      <c r="I52" s="232"/>
      <c r="J52" s="232"/>
      <c r="K52" s="232">
        <f t="shared" si="8"/>
        <v>0</v>
      </c>
      <c r="L52" s="256">
        <f t="shared" si="6"/>
        <v>0</v>
      </c>
      <c r="M52" s="8"/>
    </row>
    <row r="53" spans="1:14" hidden="1">
      <c r="A53" s="131">
        <v>602.20060000000001</v>
      </c>
      <c r="B53" s="266" t="s">
        <v>53</v>
      </c>
      <c r="C53" s="288"/>
      <c r="D53" s="238">
        <v>0</v>
      </c>
      <c r="E53" s="232"/>
      <c r="F53" s="233">
        <v>0</v>
      </c>
      <c r="G53" s="232"/>
      <c r="H53" s="232">
        <f t="shared" si="7"/>
        <v>0</v>
      </c>
      <c r="I53" s="232"/>
      <c r="J53" s="232"/>
      <c r="K53" s="232">
        <f t="shared" si="8"/>
        <v>0</v>
      </c>
      <c r="L53" s="256">
        <f t="shared" si="6"/>
        <v>0</v>
      </c>
      <c r="M53" s="8"/>
    </row>
    <row r="54" spans="1:14" hidden="1">
      <c r="A54" s="131">
        <v>602.20069999999998</v>
      </c>
      <c r="B54" s="333" t="s">
        <v>54</v>
      </c>
      <c r="C54" s="334"/>
      <c r="D54" s="238">
        <v>0</v>
      </c>
      <c r="E54" s="232"/>
      <c r="F54" s="233">
        <v>0</v>
      </c>
      <c r="G54" s="232"/>
      <c r="H54" s="232">
        <f t="shared" si="7"/>
        <v>0</v>
      </c>
      <c r="I54" s="232"/>
      <c r="J54" s="232"/>
      <c r="K54" s="232">
        <f t="shared" si="8"/>
        <v>0</v>
      </c>
      <c r="L54" s="256">
        <f t="shared" si="6"/>
        <v>0</v>
      </c>
      <c r="M54" s="10"/>
    </row>
    <row r="55" spans="1:14">
      <c r="A55" s="131">
        <v>602.20079999999996</v>
      </c>
      <c r="B55" s="266" t="s">
        <v>55</v>
      </c>
      <c r="C55" s="288"/>
      <c r="D55" s="285">
        <v>6298</v>
      </c>
      <c r="E55" s="232"/>
      <c r="F55" s="234">
        <v>6034</v>
      </c>
      <c r="G55" s="232"/>
      <c r="H55" s="232">
        <v>7000</v>
      </c>
      <c r="I55" s="232"/>
      <c r="J55" s="232"/>
      <c r="K55" s="232">
        <v>7000</v>
      </c>
      <c r="L55" s="256">
        <f t="shared" si="6"/>
        <v>7000</v>
      </c>
      <c r="M55" s="8"/>
      <c r="N55" s="319"/>
    </row>
    <row r="56" spans="1:14" hidden="1">
      <c r="A56" s="131">
        <v>602.20090000000005</v>
      </c>
      <c r="B56" s="266" t="s">
        <v>56</v>
      </c>
      <c r="C56" s="288"/>
      <c r="D56" s="238">
        <v>0</v>
      </c>
      <c r="E56" s="232"/>
      <c r="F56" s="233">
        <v>0</v>
      </c>
      <c r="G56" s="232"/>
      <c r="H56" s="232">
        <f t="shared" si="7"/>
        <v>0</v>
      </c>
      <c r="I56" s="232"/>
      <c r="J56" s="232"/>
      <c r="K56" s="232">
        <f t="shared" si="8"/>
        <v>0</v>
      </c>
      <c r="L56" s="256">
        <f t="shared" si="6"/>
        <v>0</v>
      </c>
      <c r="M56" s="8"/>
    </row>
    <row r="57" spans="1:14">
      <c r="A57" s="131">
        <v>602.20100000000002</v>
      </c>
      <c r="B57" s="266" t="s">
        <v>57</v>
      </c>
      <c r="C57" s="288"/>
      <c r="D57" s="285">
        <v>8797</v>
      </c>
      <c r="E57" s="232"/>
      <c r="F57" s="234">
        <v>25753</v>
      </c>
      <c r="G57" s="232"/>
      <c r="H57" s="232">
        <v>25000</v>
      </c>
      <c r="I57" s="232"/>
      <c r="J57" s="232"/>
      <c r="K57" s="232">
        <v>25000</v>
      </c>
      <c r="L57" s="256">
        <f t="shared" si="6"/>
        <v>25000</v>
      </c>
      <c r="M57" s="8"/>
    </row>
    <row r="58" spans="1:14" hidden="1">
      <c r="A58" s="131">
        <v>602.2011</v>
      </c>
      <c r="B58" s="266" t="s">
        <v>58</v>
      </c>
      <c r="C58" s="288"/>
      <c r="D58" s="238">
        <v>0</v>
      </c>
      <c r="E58" s="232"/>
      <c r="F58" s="233">
        <v>0</v>
      </c>
      <c r="G58" s="232"/>
      <c r="H58" s="232">
        <f t="shared" si="7"/>
        <v>0</v>
      </c>
      <c r="I58" s="232"/>
      <c r="J58" s="232"/>
      <c r="K58" s="232">
        <f t="shared" si="8"/>
        <v>0</v>
      </c>
      <c r="L58" s="256">
        <f t="shared" si="6"/>
        <v>0</v>
      </c>
      <c r="M58" s="8"/>
    </row>
    <row r="59" spans="1:14">
      <c r="A59" s="131">
        <v>602.20989999999995</v>
      </c>
      <c r="B59" s="333" t="s">
        <v>59</v>
      </c>
      <c r="C59" s="334"/>
      <c r="D59" s="285">
        <v>11424</v>
      </c>
      <c r="E59" s="232"/>
      <c r="F59" s="233">
        <v>15253</v>
      </c>
      <c r="G59" s="232"/>
      <c r="H59" s="232">
        <v>15000</v>
      </c>
      <c r="I59" s="232"/>
      <c r="J59" s="232"/>
      <c r="K59" s="232">
        <v>15000</v>
      </c>
      <c r="L59" s="256">
        <f t="shared" si="6"/>
        <v>15000</v>
      </c>
      <c r="M59" s="320"/>
    </row>
    <row r="60" spans="1:14">
      <c r="A60" s="132">
        <v>602.29999999999995</v>
      </c>
      <c r="B60" s="335" t="s">
        <v>60</v>
      </c>
      <c r="C60" s="336"/>
      <c r="D60" s="270">
        <f>D61+D62+D63+D64</f>
        <v>1954</v>
      </c>
      <c r="E60" s="268"/>
      <c r="F60" s="230">
        <f>F61+F62+F63+F64</f>
        <v>10600</v>
      </c>
      <c r="G60" s="268"/>
      <c r="H60" s="230">
        <f>H61+H62+H63+H64</f>
        <v>10600</v>
      </c>
      <c r="I60" s="268"/>
      <c r="J60" s="268"/>
      <c r="K60" s="230">
        <f>K61+K62+K63+K64</f>
        <v>18600</v>
      </c>
      <c r="L60" s="255">
        <f>L61+L62+L63+L64</f>
        <v>18600</v>
      </c>
      <c r="M60" s="8"/>
    </row>
    <row r="61" spans="1:14">
      <c r="A61" s="133">
        <v>602.30999999999995</v>
      </c>
      <c r="B61" s="333" t="s">
        <v>61</v>
      </c>
      <c r="C61" s="334"/>
      <c r="D61" s="285">
        <v>0</v>
      </c>
      <c r="E61" s="232"/>
      <c r="F61" s="231">
        <v>7000</v>
      </c>
      <c r="G61" s="232"/>
      <c r="H61" s="232">
        <v>7000</v>
      </c>
      <c r="I61" s="232"/>
      <c r="J61" s="232"/>
      <c r="K61" s="232">
        <v>15000</v>
      </c>
      <c r="L61" s="256">
        <f>K61</f>
        <v>15000</v>
      </c>
      <c r="M61" s="8"/>
      <c r="N61" s="321"/>
    </row>
    <row r="62" spans="1:14">
      <c r="A62" s="133">
        <v>602.32000000000005</v>
      </c>
      <c r="B62" s="266" t="s">
        <v>62</v>
      </c>
      <c r="C62" s="288"/>
      <c r="D62" s="285">
        <v>0</v>
      </c>
      <c r="E62" s="232"/>
      <c r="F62" s="231">
        <v>1200</v>
      </c>
      <c r="G62" s="232"/>
      <c r="H62" s="232">
        <v>1200</v>
      </c>
      <c r="I62" s="232"/>
      <c r="J62" s="232"/>
      <c r="K62" s="232">
        <v>1200</v>
      </c>
      <c r="L62" s="256">
        <f>K62</f>
        <v>1200</v>
      </c>
      <c r="M62" s="322"/>
    </row>
    <row r="63" spans="1:14">
      <c r="A63" s="133">
        <v>602.33000000000004</v>
      </c>
      <c r="B63" s="266" t="s">
        <v>63</v>
      </c>
      <c r="C63" s="288"/>
      <c r="D63" s="285">
        <v>939</v>
      </c>
      <c r="E63" s="232"/>
      <c r="F63" s="231">
        <v>1200</v>
      </c>
      <c r="G63" s="232"/>
      <c r="H63" s="232">
        <v>1200</v>
      </c>
      <c r="I63" s="232"/>
      <c r="J63" s="232"/>
      <c r="K63" s="232">
        <v>1200</v>
      </c>
      <c r="L63" s="256">
        <f>K63</f>
        <v>1200</v>
      </c>
      <c r="M63" s="322"/>
      <c r="N63" s="321"/>
    </row>
    <row r="64" spans="1:14">
      <c r="A64" s="133">
        <v>602.39</v>
      </c>
      <c r="B64" s="266" t="s">
        <v>64</v>
      </c>
      <c r="C64" s="288"/>
      <c r="D64" s="285">
        <v>1015</v>
      </c>
      <c r="E64" s="232"/>
      <c r="F64" s="231">
        <v>1200</v>
      </c>
      <c r="G64" s="232"/>
      <c r="H64" s="232">
        <v>1200</v>
      </c>
      <c r="I64" s="232"/>
      <c r="J64" s="232"/>
      <c r="K64" s="232">
        <v>1200</v>
      </c>
      <c r="L64" s="256">
        <f>K64</f>
        <v>1200</v>
      </c>
      <c r="M64" s="322"/>
    </row>
    <row r="65" spans="1:13">
      <c r="A65" s="132">
        <v>602.4</v>
      </c>
      <c r="B65" s="335" t="s">
        <v>65</v>
      </c>
      <c r="C65" s="336"/>
      <c r="D65" s="270">
        <f>D66+D67</f>
        <v>28874</v>
      </c>
      <c r="E65" s="268"/>
      <c r="F65" s="230">
        <f>F66+F67</f>
        <v>28273</v>
      </c>
      <c r="G65" s="268"/>
      <c r="H65" s="230">
        <f>H66+H67</f>
        <v>41772</v>
      </c>
      <c r="I65" s="268"/>
      <c r="J65" s="268"/>
      <c r="K65" s="230">
        <f>K66+K67</f>
        <v>41772</v>
      </c>
      <c r="L65" s="255">
        <f>L66+L67</f>
        <v>41772</v>
      </c>
      <c r="M65" s="8"/>
    </row>
    <row r="66" spans="1:13">
      <c r="A66" s="133">
        <v>602.4</v>
      </c>
      <c r="B66" s="333" t="s">
        <v>66</v>
      </c>
      <c r="C66" s="334"/>
      <c r="D66" s="285">
        <v>25235</v>
      </c>
      <c r="E66" s="232"/>
      <c r="F66" s="231">
        <v>19915</v>
      </c>
      <c r="G66" s="232"/>
      <c r="H66" s="232">
        <v>35413</v>
      </c>
      <c r="I66" s="232"/>
      <c r="J66" s="232"/>
      <c r="K66" s="232">
        <v>35413</v>
      </c>
      <c r="L66" s="256">
        <f>K66</f>
        <v>35413</v>
      </c>
      <c r="M66" s="322"/>
    </row>
    <row r="67" spans="1:13">
      <c r="A67" s="134">
        <v>602.41</v>
      </c>
      <c r="B67" s="333" t="s">
        <v>162</v>
      </c>
      <c r="C67" s="334"/>
      <c r="D67" s="285">
        <v>3639</v>
      </c>
      <c r="E67" s="232"/>
      <c r="F67" s="231">
        <f>3858+4500</f>
        <v>8358</v>
      </c>
      <c r="G67" s="232"/>
      <c r="H67" s="232">
        <f>3859+2500</f>
        <v>6359</v>
      </c>
      <c r="I67" s="232"/>
      <c r="J67" s="232"/>
      <c r="K67" s="232">
        <f>3859+2500</f>
        <v>6359</v>
      </c>
      <c r="L67" s="256">
        <f>K67</f>
        <v>6359</v>
      </c>
      <c r="M67" s="322"/>
    </row>
    <row r="68" spans="1:13">
      <c r="A68" s="132">
        <v>602.5</v>
      </c>
      <c r="B68" s="335" t="s">
        <v>144</v>
      </c>
      <c r="C68" s="336"/>
      <c r="D68" s="270">
        <f>D69+D70+D71+D72+D73+D74+D76</f>
        <v>5802</v>
      </c>
      <c r="E68" s="268"/>
      <c r="F68" s="230">
        <f>F69+F70+F71+F72+F73+F74+F76</f>
        <v>11515</v>
      </c>
      <c r="G68" s="268"/>
      <c r="H68" s="230">
        <f>H69+H70+H71+H72+H73+H74+H76</f>
        <v>11625</v>
      </c>
      <c r="I68" s="268"/>
      <c r="J68" s="268"/>
      <c r="K68" s="230">
        <f>K69+K70+K71+K72+K73+K74+K76</f>
        <v>11625</v>
      </c>
      <c r="L68" s="255">
        <f>L69+L70+L71+L72+L73+L74+L76</f>
        <v>11625</v>
      </c>
      <c r="M68" s="8"/>
    </row>
    <row r="69" spans="1:13" hidden="1">
      <c r="A69" s="135">
        <v>602.51</v>
      </c>
      <c r="B69" s="266" t="s">
        <v>67</v>
      </c>
      <c r="C69" s="288"/>
      <c r="D69" s="238"/>
      <c r="E69" s="232"/>
      <c r="F69" s="232">
        <v>0</v>
      </c>
      <c r="G69" s="232"/>
      <c r="H69" s="232"/>
      <c r="I69" s="232"/>
      <c r="J69" s="232"/>
      <c r="K69" s="232">
        <f>H69</f>
        <v>0</v>
      </c>
      <c r="L69" s="269">
        <f t="shared" ref="L69:L76" si="9">K69</f>
        <v>0</v>
      </c>
    </row>
    <row r="70" spans="1:13">
      <c r="A70" s="134">
        <v>602.52</v>
      </c>
      <c r="B70" s="266" t="s">
        <v>68</v>
      </c>
      <c r="C70" s="288"/>
      <c r="D70" s="285">
        <v>1096</v>
      </c>
      <c r="E70" s="232"/>
      <c r="F70" s="231">
        <v>1200</v>
      </c>
      <c r="G70" s="232"/>
      <c r="H70" s="241">
        <v>1200</v>
      </c>
      <c r="I70" s="232"/>
      <c r="J70" s="232"/>
      <c r="K70" s="232">
        <v>1200</v>
      </c>
      <c r="L70" s="269">
        <f t="shared" si="9"/>
        <v>1200</v>
      </c>
    </row>
    <row r="71" spans="1:13">
      <c r="A71" s="136">
        <v>602.53</v>
      </c>
      <c r="B71" s="266" t="s">
        <v>69</v>
      </c>
      <c r="C71" s="288"/>
      <c r="D71" s="285">
        <v>119</v>
      </c>
      <c r="E71" s="232"/>
      <c r="F71" s="231"/>
      <c r="G71" s="232"/>
      <c r="H71" s="241"/>
      <c r="I71" s="232"/>
      <c r="J71" s="232"/>
      <c r="K71" s="232">
        <f t="shared" ref="K71:K75" si="10">H71+H71*0.05</f>
        <v>0</v>
      </c>
      <c r="L71" s="269">
        <f t="shared" si="9"/>
        <v>0</v>
      </c>
    </row>
    <row r="72" spans="1:13">
      <c r="A72" s="136">
        <v>602.54</v>
      </c>
      <c r="B72" s="266" t="s">
        <v>70</v>
      </c>
      <c r="C72" s="288"/>
      <c r="D72" s="238">
        <v>233</v>
      </c>
      <c r="E72" s="232"/>
      <c r="F72" s="232">
        <f>130+1200</f>
        <v>1330</v>
      </c>
      <c r="G72" s="232"/>
      <c r="H72" s="241">
        <f>240+1200</f>
        <v>1440</v>
      </c>
      <c r="I72" s="232"/>
      <c r="J72" s="232"/>
      <c r="K72" s="232">
        <f>240+1200</f>
        <v>1440</v>
      </c>
      <c r="L72" s="269">
        <f t="shared" si="9"/>
        <v>1440</v>
      </c>
    </row>
    <row r="73" spans="1:13">
      <c r="A73" s="225">
        <v>602.54999999999995</v>
      </c>
      <c r="B73" s="266" t="s">
        <v>71</v>
      </c>
      <c r="C73" s="288"/>
      <c r="D73" s="285">
        <v>120</v>
      </c>
      <c r="E73" s="232"/>
      <c r="F73" s="231">
        <v>1200</v>
      </c>
      <c r="G73" s="232"/>
      <c r="H73" s="241">
        <v>1200</v>
      </c>
      <c r="I73" s="232"/>
      <c r="J73" s="232"/>
      <c r="K73" s="232">
        <v>1200</v>
      </c>
      <c r="L73" s="269">
        <f t="shared" si="9"/>
        <v>1200</v>
      </c>
    </row>
    <row r="74" spans="1:13">
      <c r="A74" s="134">
        <v>602.55999999999995</v>
      </c>
      <c r="B74" s="266" t="s">
        <v>72</v>
      </c>
      <c r="C74" s="288"/>
      <c r="D74" s="285">
        <v>3018</v>
      </c>
      <c r="E74" s="232"/>
      <c r="F74" s="231">
        <v>6585</v>
      </c>
      <c r="G74" s="232"/>
      <c r="H74" s="231">
        <v>6585</v>
      </c>
      <c r="I74" s="232"/>
      <c r="J74" s="232"/>
      <c r="K74" s="231">
        <v>6585</v>
      </c>
      <c r="L74" s="269">
        <f t="shared" si="9"/>
        <v>6585</v>
      </c>
    </row>
    <row r="75" spans="1:13" hidden="1">
      <c r="A75" s="136">
        <v>602.57000000000005</v>
      </c>
      <c r="B75" s="266" t="s">
        <v>73</v>
      </c>
      <c r="C75" s="288"/>
      <c r="D75" s="238">
        <v>0</v>
      </c>
      <c r="E75" s="232"/>
      <c r="F75" s="232">
        <v>0</v>
      </c>
      <c r="G75" s="232"/>
      <c r="H75" s="241">
        <f t="shared" ref="H75" si="11">F75+F75*0.05</f>
        <v>0</v>
      </c>
      <c r="I75" s="232"/>
      <c r="J75" s="232"/>
      <c r="K75" s="232">
        <f t="shared" si="10"/>
        <v>0</v>
      </c>
      <c r="L75" s="269">
        <f t="shared" si="9"/>
        <v>0</v>
      </c>
    </row>
    <row r="76" spans="1:13">
      <c r="A76" s="136">
        <v>602.58000000000004</v>
      </c>
      <c r="B76" s="266" t="s">
        <v>145</v>
      </c>
      <c r="C76" s="288"/>
      <c r="D76" s="285">
        <v>1216</v>
      </c>
      <c r="E76" s="232"/>
      <c r="F76" s="231">
        <v>1200</v>
      </c>
      <c r="G76" s="232"/>
      <c r="H76" s="241">
        <v>1200</v>
      </c>
      <c r="I76" s="232"/>
      <c r="J76" s="232"/>
      <c r="K76" s="232">
        <v>1200</v>
      </c>
      <c r="L76" s="269">
        <f t="shared" si="9"/>
        <v>1200</v>
      </c>
    </row>
    <row r="77" spans="1:13">
      <c r="A77" s="132">
        <v>602.6</v>
      </c>
      <c r="B77" s="296" t="s">
        <v>146</v>
      </c>
      <c r="C77" s="292"/>
      <c r="D77" s="270">
        <f>D78+D79+D80+D81+D82</f>
        <v>8506</v>
      </c>
      <c r="E77" s="230"/>
      <c r="F77" s="230">
        <f>F78+F79+F80+F81+F82</f>
        <v>8931</v>
      </c>
      <c r="G77" s="230"/>
      <c r="H77" s="230">
        <f>H78+H79+H80+H81+H82</f>
        <v>8931</v>
      </c>
      <c r="I77" s="230"/>
      <c r="J77" s="230"/>
      <c r="K77" s="230">
        <f>K78+K79+K80+K81+K82</f>
        <v>8931</v>
      </c>
      <c r="L77" s="271">
        <f>L78+L79+L80+L81+L82</f>
        <v>8931</v>
      </c>
    </row>
    <row r="78" spans="1:13" ht="14.25" hidden="1" customHeight="1">
      <c r="A78" s="136">
        <v>602.61</v>
      </c>
      <c r="B78" s="266" t="s">
        <v>74</v>
      </c>
      <c r="C78" s="288"/>
      <c r="D78" s="238">
        <v>0</v>
      </c>
      <c r="E78" s="232"/>
      <c r="F78" s="232">
        <v>0</v>
      </c>
      <c r="G78" s="232"/>
      <c r="H78" s="232">
        <f>F78+F78*0.05</f>
        <v>0</v>
      </c>
      <c r="I78" s="232"/>
      <c r="J78" s="232"/>
      <c r="K78" s="232">
        <f>H78+H78*0.05</f>
        <v>0</v>
      </c>
      <c r="L78" s="269">
        <f>K78</f>
        <v>0</v>
      </c>
    </row>
    <row r="79" spans="1:13" hidden="1">
      <c r="A79" s="136">
        <v>602.62</v>
      </c>
      <c r="B79" s="266" t="s">
        <v>75</v>
      </c>
      <c r="C79" s="288"/>
      <c r="D79" s="238">
        <v>0</v>
      </c>
      <c r="E79" s="232"/>
      <c r="F79" s="232">
        <v>0</v>
      </c>
      <c r="G79" s="232"/>
      <c r="H79" s="232">
        <f>F79+F79*0.05</f>
        <v>0</v>
      </c>
      <c r="I79" s="232"/>
      <c r="J79" s="232"/>
      <c r="K79" s="232">
        <f>H79+H79*0.05</f>
        <v>0</v>
      </c>
      <c r="L79" s="269">
        <f>K79</f>
        <v>0</v>
      </c>
    </row>
    <row r="80" spans="1:13" hidden="1">
      <c r="A80" s="136">
        <v>602.63</v>
      </c>
      <c r="B80" s="266" t="s">
        <v>76</v>
      </c>
      <c r="C80" s="288"/>
      <c r="D80" s="238">
        <v>0</v>
      </c>
      <c r="E80" s="232"/>
      <c r="F80" s="232"/>
      <c r="G80" s="232"/>
      <c r="H80" s="232">
        <f>F80+F80*0.05</f>
        <v>0</v>
      </c>
      <c r="I80" s="232"/>
      <c r="J80" s="232"/>
      <c r="K80" s="232">
        <f>H80+H80*0.05</f>
        <v>0</v>
      </c>
      <c r="L80" s="269">
        <f>K80</f>
        <v>0</v>
      </c>
    </row>
    <row r="81" spans="1:14">
      <c r="A81" s="128">
        <v>602.64</v>
      </c>
      <c r="B81" s="266" t="s">
        <v>77</v>
      </c>
      <c r="C81" s="288"/>
      <c r="D81" s="238">
        <v>8506</v>
      </c>
      <c r="E81" s="232"/>
      <c r="F81" s="232">
        <v>8931</v>
      </c>
      <c r="G81" s="232"/>
      <c r="H81" s="232">
        <v>8931</v>
      </c>
      <c r="I81" s="232"/>
      <c r="J81" s="232"/>
      <c r="K81" s="232">
        <v>8931</v>
      </c>
      <c r="L81" s="269">
        <f>K81</f>
        <v>8931</v>
      </c>
    </row>
    <row r="82" spans="1:14" ht="12.75" hidden="1" customHeight="1">
      <c r="A82" s="137">
        <v>602.69000000000005</v>
      </c>
      <c r="B82" s="266" t="s">
        <v>78</v>
      </c>
      <c r="C82" s="288"/>
      <c r="D82" s="238">
        <v>0</v>
      </c>
      <c r="E82" s="232"/>
      <c r="F82" s="232">
        <v>0</v>
      </c>
      <c r="G82" s="232"/>
      <c r="H82" s="232">
        <f>F82+F82*0.05</f>
        <v>0</v>
      </c>
      <c r="I82" s="232"/>
      <c r="J82" s="232"/>
      <c r="K82" s="232">
        <f>H82+H82*0.05</f>
        <v>0</v>
      </c>
      <c r="L82" s="269">
        <f>K82</f>
        <v>0</v>
      </c>
    </row>
    <row r="83" spans="1:14">
      <c r="A83" s="138">
        <v>602.70000000000005</v>
      </c>
      <c r="B83" s="272" t="s">
        <v>147</v>
      </c>
      <c r="C83" s="292"/>
      <c r="D83" s="270">
        <f>D84+D85+D86+D87+D88+D89</f>
        <v>19846</v>
      </c>
      <c r="E83" s="268"/>
      <c r="F83" s="230">
        <f>F84+F85+F86+F87+F88+F89</f>
        <v>551</v>
      </c>
      <c r="G83" s="268"/>
      <c r="H83" s="230">
        <f>H84+H85+H86+H87+H88+H89</f>
        <v>29350</v>
      </c>
      <c r="I83" s="268"/>
      <c r="J83" s="268"/>
      <c r="K83" s="230">
        <f>K84+K85+K86+K87+K88+K89</f>
        <v>29350</v>
      </c>
      <c r="L83" s="271">
        <f>L84+L85+L86+L87+L88+L89</f>
        <v>29350</v>
      </c>
      <c r="N83" s="323"/>
    </row>
    <row r="84" spans="1:14" hidden="1">
      <c r="A84" s="137">
        <v>602.71</v>
      </c>
      <c r="B84" s="266" t="s">
        <v>79</v>
      </c>
      <c r="C84" s="288"/>
      <c r="D84" s="238">
        <v>0</v>
      </c>
      <c r="E84" s="232"/>
      <c r="F84" s="232">
        <v>0</v>
      </c>
      <c r="G84" s="232"/>
      <c r="H84" s="232">
        <f t="shared" ref="H84:H89" si="12">F84+F84*0.05</f>
        <v>0</v>
      </c>
      <c r="I84" s="232"/>
      <c r="J84" s="232"/>
      <c r="K84" s="232">
        <f>H84</f>
        <v>0</v>
      </c>
      <c r="L84" s="256">
        <f>K84</f>
        <v>0</v>
      </c>
    </row>
    <row r="85" spans="1:14" hidden="1">
      <c r="A85" s="137">
        <v>602.72</v>
      </c>
      <c r="B85" s="266" t="s">
        <v>80</v>
      </c>
      <c r="C85" s="288"/>
      <c r="D85" s="238">
        <v>0</v>
      </c>
      <c r="E85" s="232"/>
      <c r="F85" s="232">
        <v>0</v>
      </c>
      <c r="G85" s="232"/>
      <c r="H85" s="232">
        <f t="shared" si="12"/>
        <v>0</v>
      </c>
      <c r="I85" s="232"/>
      <c r="J85" s="232"/>
      <c r="K85" s="232">
        <f>H85</f>
        <v>0</v>
      </c>
      <c r="L85" s="256">
        <f>K85</f>
        <v>0</v>
      </c>
    </row>
    <row r="86" spans="1:14" hidden="1">
      <c r="A86" s="137">
        <v>602.73</v>
      </c>
      <c r="B86" s="266" t="s">
        <v>81</v>
      </c>
      <c r="C86" s="288"/>
      <c r="D86" s="238">
        <v>0</v>
      </c>
      <c r="E86" s="232"/>
      <c r="F86" s="232">
        <v>0</v>
      </c>
      <c r="G86" s="232"/>
      <c r="H86" s="232">
        <f t="shared" si="12"/>
        <v>0</v>
      </c>
      <c r="I86" s="232"/>
      <c r="J86" s="232"/>
      <c r="K86" s="232">
        <f>H86</f>
        <v>0</v>
      </c>
      <c r="L86" s="256">
        <f>K86</f>
        <v>0</v>
      </c>
    </row>
    <row r="87" spans="1:14">
      <c r="A87" s="227">
        <v>602.74</v>
      </c>
      <c r="B87" s="266" t="s">
        <v>82</v>
      </c>
      <c r="C87" s="288"/>
      <c r="D87" s="285">
        <v>19846</v>
      </c>
      <c r="E87" s="232"/>
      <c r="F87" s="235">
        <f>551</f>
        <v>551</v>
      </c>
      <c r="G87" s="232"/>
      <c r="H87" s="232">
        <v>29350</v>
      </c>
      <c r="I87" s="232"/>
      <c r="J87" s="232"/>
      <c r="K87" s="232">
        <v>29350</v>
      </c>
      <c r="L87" s="256">
        <v>29350</v>
      </c>
    </row>
    <row r="88" spans="1:14" hidden="1">
      <c r="A88" s="227">
        <v>602.75</v>
      </c>
      <c r="B88" s="266" t="s">
        <v>83</v>
      </c>
      <c r="C88" s="288"/>
      <c r="D88" s="238"/>
      <c r="E88" s="232"/>
      <c r="F88" s="231">
        <v>0</v>
      </c>
      <c r="G88" s="232"/>
      <c r="H88" s="232">
        <f t="shared" si="12"/>
        <v>0</v>
      </c>
      <c r="I88" s="232"/>
      <c r="J88" s="232"/>
      <c r="K88" s="232">
        <f>H88</f>
        <v>0</v>
      </c>
      <c r="L88" s="256">
        <f>K88</f>
        <v>0</v>
      </c>
    </row>
    <row r="89" spans="1:14" hidden="1">
      <c r="A89" s="227">
        <v>602.79</v>
      </c>
      <c r="B89" s="266" t="s">
        <v>84</v>
      </c>
      <c r="C89" s="288"/>
      <c r="D89" s="238">
        <v>0</v>
      </c>
      <c r="E89" s="232"/>
      <c r="F89" s="232">
        <v>0</v>
      </c>
      <c r="G89" s="232"/>
      <c r="H89" s="232">
        <f t="shared" si="12"/>
        <v>0</v>
      </c>
      <c r="I89" s="232"/>
      <c r="J89" s="232"/>
      <c r="K89" s="232">
        <f>H89</f>
        <v>0</v>
      </c>
      <c r="L89" s="256">
        <f>K89</f>
        <v>0</v>
      </c>
    </row>
    <row r="90" spans="1:14" hidden="1">
      <c r="A90" s="138">
        <v>602.79999999999995</v>
      </c>
      <c r="B90" s="273" t="s">
        <v>85</v>
      </c>
      <c r="C90" s="292"/>
      <c r="D90" s="270">
        <f>D91+D92</f>
        <v>0</v>
      </c>
      <c r="E90" s="230"/>
      <c r="F90" s="230">
        <f>F91+F92</f>
        <v>0</v>
      </c>
      <c r="G90" s="230"/>
      <c r="H90" s="230">
        <f>H91+H92</f>
        <v>0</v>
      </c>
      <c r="I90" s="230"/>
      <c r="J90" s="230"/>
      <c r="K90" s="230">
        <f>K91+K92</f>
        <v>0</v>
      </c>
      <c r="L90" s="255">
        <f>K90</f>
        <v>0</v>
      </c>
    </row>
    <row r="91" spans="1:14" hidden="1">
      <c r="A91" s="137">
        <v>602.80999999999995</v>
      </c>
      <c r="B91" s="266" t="s">
        <v>86</v>
      </c>
      <c r="C91" s="288"/>
      <c r="D91" s="238"/>
      <c r="E91" s="232"/>
      <c r="F91" s="232">
        <v>0</v>
      </c>
      <c r="G91" s="232"/>
      <c r="H91" s="232"/>
      <c r="I91" s="232"/>
      <c r="J91" s="232"/>
      <c r="K91" s="232"/>
      <c r="L91" s="256"/>
    </row>
    <row r="92" spans="1:14" hidden="1">
      <c r="A92" s="137">
        <v>602.82000000000005</v>
      </c>
      <c r="B92" s="266" t="s">
        <v>87</v>
      </c>
      <c r="C92" s="288"/>
      <c r="D92" s="238">
        <v>0</v>
      </c>
      <c r="E92" s="232"/>
      <c r="F92" s="232">
        <v>0</v>
      </c>
      <c r="G92" s="232"/>
      <c r="H92" s="232">
        <v>0</v>
      </c>
      <c r="I92" s="232"/>
      <c r="J92" s="232"/>
      <c r="K92" s="232">
        <f>H92</f>
        <v>0</v>
      </c>
      <c r="L92" s="256">
        <f>K92</f>
        <v>0</v>
      </c>
    </row>
    <row r="93" spans="1:14">
      <c r="A93" s="138">
        <v>602.9</v>
      </c>
      <c r="B93" s="273" t="s">
        <v>88</v>
      </c>
      <c r="C93" s="292"/>
      <c r="D93" s="270">
        <f>D94+D95+D96+D97+D98+D99+D100+D101+D102</f>
        <v>20598</v>
      </c>
      <c r="E93" s="268"/>
      <c r="F93" s="230">
        <f>F94+F95+F96+F97+F98+F99+F100+F101+F102</f>
        <v>21803</v>
      </c>
      <c r="G93" s="274"/>
      <c r="H93" s="230">
        <f>H94+H95+H96+H97+H98+H99+H100+H101+H102</f>
        <v>22100</v>
      </c>
      <c r="I93" s="274"/>
      <c r="J93" s="274"/>
      <c r="K93" s="230">
        <f>K94+K95+K96+K97+K98+K99+K100+K101+K102</f>
        <v>22100</v>
      </c>
      <c r="L93" s="255">
        <f>L94+L95+L96+L97+L98+L99+L100+L101+L102</f>
        <v>22100</v>
      </c>
    </row>
    <row r="94" spans="1:14">
      <c r="A94" s="139">
        <v>602.90009999999995</v>
      </c>
      <c r="B94" s="266" t="s">
        <v>89</v>
      </c>
      <c r="C94" s="288"/>
      <c r="D94" s="285">
        <v>282</v>
      </c>
      <c r="E94" s="232"/>
      <c r="F94" s="231">
        <v>407</v>
      </c>
      <c r="G94" s="232"/>
      <c r="H94" s="232">
        <v>400</v>
      </c>
      <c r="I94" s="232"/>
      <c r="J94" s="232"/>
      <c r="K94" s="232">
        <f t="shared" ref="K94:K101" si="13">H94</f>
        <v>400</v>
      </c>
      <c r="L94" s="256">
        <f t="shared" ref="L94:L101" si="14">K94</f>
        <v>400</v>
      </c>
    </row>
    <row r="95" spans="1:14" hidden="1">
      <c r="A95" s="139">
        <v>602.90020000000004</v>
      </c>
      <c r="B95" s="266" t="s">
        <v>90</v>
      </c>
      <c r="C95" s="288"/>
      <c r="D95" s="238">
        <v>0</v>
      </c>
      <c r="E95" s="232"/>
      <c r="F95" s="231"/>
      <c r="G95" s="232"/>
      <c r="H95" s="232">
        <f t="shared" ref="H95:H100" si="15">F95+F95*0.5</f>
        <v>0</v>
      </c>
      <c r="I95" s="232"/>
      <c r="J95" s="232"/>
      <c r="K95" s="232">
        <f t="shared" si="13"/>
        <v>0</v>
      </c>
      <c r="L95" s="256">
        <f t="shared" si="14"/>
        <v>0</v>
      </c>
    </row>
    <row r="96" spans="1:14">
      <c r="A96" s="139">
        <v>602.90030000000002</v>
      </c>
      <c r="B96" s="333" t="s">
        <v>91</v>
      </c>
      <c r="C96" s="334"/>
      <c r="D96" s="285">
        <v>10903</v>
      </c>
      <c r="E96" s="232"/>
      <c r="F96" s="231">
        <v>7406</v>
      </c>
      <c r="G96" s="232"/>
      <c r="H96" s="232">
        <v>11000</v>
      </c>
      <c r="I96" s="232"/>
      <c r="J96" s="232"/>
      <c r="K96" s="232">
        <f t="shared" si="13"/>
        <v>11000</v>
      </c>
      <c r="L96" s="256">
        <f t="shared" si="14"/>
        <v>11000</v>
      </c>
    </row>
    <row r="97" spans="1:12">
      <c r="A97" s="139">
        <v>602.90039999999999</v>
      </c>
      <c r="B97" s="266" t="s">
        <v>148</v>
      </c>
      <c r="C97" s="288"/>
      <c r="D97" s="238">
        <v>890</v>
      </c>
      <c r="E97" s="232"/>
      <c r="F97" s="232">
        <v>1200</v>
      </c>
      <c r="G97" s="232"/>
      <c r="H97" s="232">
        <v>1200</v>
      </c>
      <c r="I97" s="232"/>
      <c r="J97" s="232"/>
      <c r="K97" s="232">
        <f t="shared" si="13"/>
        <v>1200</v>
      </c>
      <c r="L97" s="256">
        <f t="shared" si="14"/>
        <v>1200</v>
      </c>
    </row>
    <row r="98" spans="1:12">
      <c r="A98" s="139">
        <v>602.90049999999997</v>
      </c>
      <c r="B98" s="266" t="s">
        <v>92</v>
      </c>
      <c r="C98" s="288"/>
      <c r="D98" s="238">
        <v>8187</v>
      </c>
      <c r="E98" s="232"/>
      <c r="F98" s="231">
        <v>9900</v>
      </c>
      <c r="G98" s="232"/>
      <c r="H98" s="232">
        <v>6600</v>
      </c>
      <c r="I98" s="232"/>
      <c r="J98" s="232"/>
      <c r="K98" s="232">
        <f t="shared" si="13"/>
        <v>6600</v>
      </c>
      <c r="L98" s="256">
        <f t="shared" si="14"/>
        <v>6600</v>
      </c>
    </row>
    <row r="99" spans="1:12" hidden="1">
      <c r="A99" s="139">
        <v>602.90060000000005</v>
      </c>
      <c r="B99" s="266" t="s">
        <v>93</v>
      </c>
      <c r="C99" s="288"/>
      <c r="D99" s="238">
        <v>0</v>
      </c>
      <c r="E99" s="232"/>
      <c r="F99" s="232">
        <v>0</v>
      </c>
      <c r="G99" s="232"/>
      <c r="H99" s="232">
        <f t="shared" si="15"/>
        <v>0</v>
      </c>
      <c r="I99" s="232"/>
      <c r="J99" s="232"/>
      <c r="K99" s="232">
        <f t="shared" si="13"/>
        <v>0</v>
      </c>
      <c r="L99" s="256">
        <f t="shared" si="14"/>
        <v>0</v>
      </c>
    </row>
    <row r="100" spans="1:12" hidden="1">
      <c r="A100" s="131">
        <v>602.90070000000003</v>
      </c>
      <c r="B100" s="266" t="s">
        <v>94</v>
      </c>
      <c r="C100" s="288"/>
      <c r="D100" s="238">
        <v>0</v>
      </c>
      <c r="E100" s="232"/>
      <c r="F100" s="232">
        <v>0</v>
      </c>
      <c r="G100" s="232"/>
      <c r="H100" s="232">
        <f t="shared" si="15"/>
        <v>0</v>
      </c>
      <c r="I100" s="232"/>
      <c r="J100" s="232"/>
      <c r="K100" s="232">
        <f t="shared" si="13"/>
        <v>0</v>
      </c>
      <c r="L100" s="256">
        <f t="shared" si="14"/>
        <v>0</v>
      </c>
    </row>
    <row r="101" spans="1:12">
      <c r="A101" s="139">
        <v>602.9008</v>
      </c>
      <c r="B101" s="266" t="s">
        <v>95</v>
      </c>
      <c r="C101" s="288"/>
      <c r="D101" s="285">
        <v>336</v>
      </c>
      <c r="E101" s="232"/>
      <c r="F101" s="232">
        <v>490</v>
      </c>
      <c r="G101" s="232"/>
      <c r="H101" s="232">
        <v>500</v>
      </c>
      <c r="I101" s="232"/>
      <c r="J101" s="232"/>
      <c r="K101" s="232">
        <f t="shared" si="13"/>
        <v>500</v>
      </c>
      <c r="L101" s="256">
        <f t="shared" si="14"/>
        <v>500</v>
      </c>
    </row>
    <row r="102" spans="1:12" ht="13.5" thickBot="1">
      <c r="A102" s="293">
        <v>602.90089999999998</v>
      </c>
      <c r="B102" s="294" t="s">
        <v>164</v>
      </c>
      <c r="C102" s="295"/>
      <c r="D102" s="286">
        <v>0</v>
      </c>
      <c r="E102" s="246"/>
      <c r="F102" s="236">
        <v>2400</v>
      </c>
      <c r="G102" s="246"/>
      <c r="H102" s="232">
        <v>2400</v>
      </c>
      <c r="I102" s="246"/>
      <c r="J102" s="246"/>
      <c r="K102" s="246">
        <v>2400</v>
      </c>
      <c r="L102" s="257">
        <v>2400</v>
      </c>
    </row>
    <row r="103" spans="1:12" ht="13.5" thickBot="1">
      <c r="A103" s="297"/>
      <c r="B103" s="298" t="s">
        <v>12</v>
      </c>
      <c r="C103" s="299"/>
      <c r="D103" s="300">
        <f>D93+D83+D77+D68+D65+D60+D43+D29+D22+D90</f>
        <v>121952</v>
      </c>
      <c r="E103" s="220"/>
      <c r="F103" s="301">
        <f>F93+F83+F77+F68+F65+F60+F43+F29+F22+F90</f>
        <v>150115</v>
      </c>
      <c r="G103" s="220">
        <f t="shared" ref="G103:L103" si="16">G93+G83+G77+G68+G65+G60+G43+G29+G22+G90</f>
        <v>0</v>
      </c>
      <c r="H103" s="301">
        <f>H93+H83+H77+H68+H65+H60+H43+H29+H22+H90</f>
        <v>193111.7</v>
      </c>
      <c r="I103" s="220">
        <f t="shared" si="16"/>
        <v>0</v>
      </c>
      <c r="J103" s="220">
        <f t="shared" si="16"/>
        <v>0</v>
      </c>
      <c r="K103" s="301">
        <f t="shared" si="16"/>
        <v>201415</v>
      </c>
      <c r="L103" s="302">
        <f t="shared" si="16"/>
        <v>201415</v>
      </c>
    </row>
    <row r="104" spans="1:12" ht="9.75" customHeight="1">
      <c r="A104" s="140"/>
      <c r="B104" s="140"/>
      <c r="C104" s="140"/>
      <c r="D104" s="141"/>
      <c r="E104" s="148"/>
      <c r="F104" s="237"/>
      <c r="G104" s="140"/>
      <c r="H104" s="237"/>
      <c r="I104" s="140"/>
      <c r="J104" s="140"/>
      <c r="K104" s="237"/>
      <c r="L104" s="237"/>
    </row>
    <row r="105" spans="1:12" ht="8.25" customHeight="1">
      <c r="A105" s="142"/>
      <c r="B105" s="142"/>
      <c r="C105" s="140"/>
      <c r="D105" s="141"/>
      <c r="E105" s="140"/>
      <c r="F105" s="237"/>
      <c r="G105" s="142"/>
      <c r="H105" s="237"/>
      <c r="I105" s="140"/>
      <c r="J105" s="140"/>
      <c r="K105" s="237"/>
      <c r="L105" s="258"/>
    </row>
    <row r="106" spans="1:12" ht="13.9" customHeight="1">
      <c r="A106" s="142"/>
      <c r="B106" s="142"/>
      <c r="C106" s="337" t="s">
        <v>6</v>
      </c>
      <c r="D106" s="127" t="s">
        <v>7</v>
      </c>
      <c r="E106" s="143" t="s">
        <v>96</v>
      </c>
      <c r="F106" s="238"/>
      <c r="G106" s="142"/>
      <c r="H106" s="237">
        <f>F103-150115</f>
        <v>0</v>
      </c>
      <c r="I106" s="144"/>
      <c r="J106" s="140"/>
      <c r="K106" s="237"/>
      <c r="L106" s="258"/>
    </row>
    <row r="107" spans="1:12" ht="18.75" customHeight="1">
      <c r="A107" s="142"/>
      <c r="B107" s="142"/>
      <c r="C107" s="337"/>
      <c r="D107" s="127" t="s">
        <v>8</v>
      </c>
      <c r="E107" s="145"/>
      <c r="F107" s="238"/>
      <c r="G107" s="142"/>
      <c r="H107" s="237"/>
      <c r="I107" s="140"/>
      <c r="J107" s="140"/>
      <c r="K107" s="237"/>
      <c r="L107" s="258"/>
    </row>
    <row r="108" spans="1:12" ht="12" customHeight="1">
      <c r="A108" s="140"/>
      <c r="B108" s="140"/>
      <c r="C108" s="337"/>
      <c r="D108" s="127" t="s">
        <v>9</v>
      </c>
      <c r="E108" s="146"/>
      <c r="F108" s="239"/>
      <c r="G108" s="140"/>
      <c r="H108" s="237"/>
      <c r="I108" s="140"/>
      <c r="J108" s="140"/>
      <c r="K108" s="237"/>
      <c r="L108" s="237"/>
    </row>
    <row r="109" spans="1:12">
      <c r="A109" s="140"/>
      <c r="B109" s="140"/>
      <c r="C109" s="140"/>
      <c r="D109" s="141"/>
      <c r="E109" s="140"/>
      <c r="F109" s="237"/>
      <c r="G109" s="140"/>
      <c r="H109" s="237"/>
      <c r="I109" s="140"/>
      <c r="J109" s="140"/>
      <c r="K109" s="237"/>
      <c r="L109" s="237"/>
    </row>
    <row r="110" spans="1:12">
      <c r="A110" s="140"/>
      <c r="B110" s="140"/>
      <c r="C110" s="338" t="s">
        <v>97</v>
      </c>
      <c r="D110" s="147" t="s">
        <v>7</v>
      </c>
      <c r="E110" s="331" t="s">
        <v>149</v>
      </c>
      <c r="F110" s="332"/>
      <c r="G110" s="140"/>
      <c r="H110" s="237"/>
      <c r="I110" s="140"/>
      <c r="J110" s="140"/>
      <c r="K110" s="237"/>
      <c r="L110" s="237"/>
    </row>
    <row r="111" spans="1:12">
      <c r="A111" s="140"/>
      <c r="B111" s="140"/>
      <c r="C111" s="338"/>
      <c r="D111" s="147" t="s">
        <v>8</v>
      </c>
      <c r="E111" s="126"/>
      <c r="F111" s="238"/>
      <c r="G111" s="140"/>
      <c r="H111" s="237"/>
      <c r="I111" s="140"/>
      <c r="J111" s="140"/>
      <c r="K111" s="237"/>
      <c r="L111" s="237"/>
    </row>
    <row r="112" spans="1:12">
      <c r="A112" s="140"/>
      <c r="B112" s="140"/>
      <c r="C112" s="338"/>
      <c r="D112" s="147" t="s">
        <v>9</v>
      </c>
      <c r="E112" s="146"/>
      <c r="F112" s="239"/>
      <c r="G112" s="140"/>
      <c r="H112" s="237"/>
      <c r="I112" s="140"/>
      <c r="J112" s="140"/>
      <c r="K112" s="237"/>
      <c r="L112" s="237"/>
    </row>
    <row r="113" spans="1:12">
      <c r="A113" s="71"/>
      <c r="B113" s="71"/>
      <c r="C113" s="71"/>
      <c r="D113" s="72"/>
      <c r="E113" s="71"/>
      <c r="F113" s="240"/>
      <c r="G113" s="71"/>
      <c r="H113" s="240"/>
      <c r="I113" s="71"/>
      <c r="J113" s="71"/>
      <c r="K113" s="240"/>
      <c r="L113" s="240"/>
    </row>
    <row r="114" spans="1:12">
      <c r="A114" s="71"/>
      <c r="B114" s="71"/>
      <c r="C114" s="71"/>
      <c r="D114" s="72"/>
      <c r="E114" s="71"/>
      <c r="F114" s="240"/>
      <c r="G114" s="71"/>
      <c r="H114" s="240"/>
      <c r="I114" s="71"/>
      <c r="J114" s="71"/>
      <c r="K114" s="240"/>
      <c r="L114" s="240"/>
    </row>
    <row r="115" spans="1:12">
      <c r="A115" s="71"/>
      <c r="B115" s="71"/>
      <c r="C115" s="71"/>
      <c r="D115" s="72"/>
      <c r="E115" s="71"/>
      <c r="F115" s="240"/>
      <c r="G115" s="71"/>
      <c r="H115" s="240"/>
      <c r="I115" s="71"/>
      <c r="J115" s="71"/>
      <c r="K115" s="240"/>
      <c r="L115" s="240"/>
    </row>
  </sheetData>
  <mergeCells count="41">
    <mergeCell ref="A15:A18"/>
    <mergeCell ref="B15:C18"/>
    <mergeCell ref="D15:E17"/>
    <mergeCell ref="F15:G17"/>
    <mergeCell ref="H15:J17"/>
    <mergeCell ref="A19:A20"/>
    <mergeCell ref="B19:C20"/>
    <mergeCell ref="D19:D20"/>
    <mergeCell ref="E19:E20"/>
    <mergeCell ref="F19:F20"/>
    <mergeCell ref="L19:L20"/>
    <mergeCell ref="B22:C22"/>
    <mergeCell ref="B23:C23"/>
    <mergeCell ref="B27:C27"/>
    <mergeCell ref="B29:C29"/>
    <mergeCell ref="G19:G20"/>
    <mergeCell ref="H19:H20"/>
    <mergeCell ref="I19:I20"/>
    <mergeCell ref="J19:J20"/>
    <mergeCell ref="K19:K20"/>
    <mergeCell ref="B43:C43"/>
    <mergeCell ref="B44:C44"/>
    <mergeCell ref="B45:C45"/>
    <mergeCell ref="B46:C46"/>
    <mergeCell ref="B47:C47"/>
    <mergeCell ref="B48:C48"/>
    <mergeCell ref="B49:C49"/>
    <mergeCell ref="B50:C50"/>
    <mergeCell ref="B52:C52"/>
    <mergeCell ref="B54:C54"/>
    <mergeCell ref="B59:C59"/>
    <mergeCell ref="B60:C60"/>
    <mergeCell ref="B61:C61"/>
    <mergeCell ref="B65:C65"/>
    <mergeCell ref="B66:C66"/>
    <mergeCell ref="E110:F110"/>
    <mergeCell ref="B67:C67"/>
    <mergeCell ref="B68:C68"/>
    <mergeCell ref="B96:C96"/>
    <mergeCell ref="C106:C108"/>
    <mergeCell ref="C110:C112"/>
  </mergeCells>
  <pageMargins left="0.59027777777777801" right="0.7" top="0.44" bottom="0.26" header="0.22" footer="0.1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O36"/>
  <sheetViews>
    <sheetView zoomScaleNormal="100" workbookViewId="0">
      <selection activeCell="C33" sqref="C33"/>
    </sheetView>
  </sheetViews>
  <sheetFormatPr defaultColWidth="8.7109375" defaultRowHeight="15"/>
  <cols>
    <col min="1" max="1" width="8.42578125" customWidth="1"/>
    <col min="2" max="2" width="3.85546875" customWidth="1"/>
    <col min="3" max="3" width="36" customWidth="1"/>
    <col min="4" max="4" width="10" customWidth="1"/>
    <col min="5" max="5" width="16" customWidth="1"/>
    <col min="7" max="7" width="11.28515625" customWidth="1"/>
    <col min="8" max="8" width="8.28515625" customWidth="1"/>
    <col min="9" max="9" width="12.140625" customWidth="1"/>
    <col min="10" max="10" width="13.7109375" customWidth="1"/>
    <col min="11" max="11" width="10.28515625" customWidth="1"/>
    <col min="14" max="14" width="12" bestFit="1" customWidth="1"/>
    <col min="15" max="15" width="10.7109375" bestFit="1" customWidth="1"/>
  </cols>
  <sheetData>
    <row r="2" spans="1:11">
      <c r="A2" s="14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>
      <c r="A4" s="16" t="s">
        <v>102</v>
      </c>
      <c r="B4" s="17"/>
      <c r="C4" s="17"/>
      <c r="D4" s="17"/>
      <c r="E4" s="17"/>
      <c r="F4" s="17"/>
      <c r="G4" s="18"/>
      <c r="H4" s="18"/>
      <c r="I4" s="19"/>
      <c r="J4" s="19"/>
      <c r="K4" s="20"/>
    </row>
    <row r="5" spans="1:11">
      <c r="A5" s="21"/>
      <c r="B5" s="22"/>
      <c r="C5" s="22"/>
      <c r="D5" s="22"/>
      <c r="E5" s="22"/>
      <c r="F5" s="22"/>
      <c r="G5" s="22"/>
      <c r="H5" s="22"/>
      <c r="I5" s="22"/>
      <c r="J5" s="22"/>
      <c r="K5" s="149"/>
    </row>
    <row r="6" spans="1:11">
      <c r="A6" s="21"/>
      <c r="B6" s="22"/>
      <c r="C6" s="13"/>
      <c r="D6" s="150" t="s">
        <v>1</v>
      </c>
      <c r="E6" s="150" t="s">
        <v>2</v>
      </c>
      <c r="F6" s="151"/>
      <c r="G6" s="152"/>
      <c r="H6" s="151"/>
      <c r="I6" s="151"/>
      <c r="J6" s="153" t="s">
        <v>150</v>
      </c>
      <c r="K6" s="154"/>
    </row>
    <row r="7" spans="1:11">
      <c r="A7" s="24"/>
      <c r="B7" s="25"/>
      <c r="C7" s="155" t="s">
        <v>3</v>
      </c>
      <c r="D7" s="156">
        <v>1005117</v>
      </c>
      <c r="E7" s="157" t="s">
        <v>5</v>
      </c>
      <c r="F7" s="158"/>
      <c r="G7" s="158"/>
      <c r="H7" s="158"/>
      <c r="I7" s="158"/>
      <c r="J7" s="153"/>
      <c r="K7" s="159"/>
    </row>
    <row r="8" spans="1:11">
      <c r="A8" s="26"/>
      <c r="B8" s="23"/>
      <c r="C8" s="160" t="s">
        <v>11</v>
      </c>
      <c r="D8" s="161"/>
      <c r="E8" s="162"/>
      <c r="F8" s="163"/>
      <c r="G8" s="163"/>
      <c r="H8" s="163"/>
      <c r="I8" s="164"/>
      <c r="J8" s="165" t="s">
        <v>10</v>
      </c>
      <c r="K8" s="159"/>
    </row>
    <row r="9" spans="1:11">
      <c r="A9" s="27"/>
      <c r="B9" s="28"/>
      <c r="C9" s="166"/>
      <c r="D9" s="166"/>
      <c r="E9" s="166"/>
      <c r="F9" s="166"/>
      <c r="G9" s="166"/>
      <c r="H9" s="166"/>
      <c r="I9" s="166"/>
      <c r="J9" s="166"/>
      <c r="K9" s="167"/>
    </row>
    <row r="10" spans="1:11">
      <c r="A10" s="26"/>
      <c r="B10" s="22"/>
      <c r="C10" s="22" t="s">
        <v>15</v>
      </c>
      <c r="D10" s="22"/>
      <c r="E10" s="22" t="s">
        <v>103</v>
      </c>
      <c r="F10" s="22"/>
      <c r="G10" s="22"/>
      <c r="H10" s="22"/>
      <c r="I10" s="22"/>
      <c r="J10" s="22"/>
      <c r="K10" s="168"/>
    </row>
    <row r="11" spans="1:11">
      <c r="A11" s="29"/>
      <c r="B11" s="30"/>
      <c r="C11" s="169"/>
      <c r="D11" s="169"/>
      <c r="E11" s="169"/>
      <c r="F11" s="169"/>
      <c r="G11" s="169"/>
      <c r="H11" s="169"/>
      <c r="I11" s="169"/>
      <c r="J11" s="169"/>
      <c r="K11" s="170"/>
    </row>
    <row r="12" spans="1:11">
      <c r="A12" s="31"/>
      <c r="B12" s="32" t="s">
        <v>104</v>
      </c>
      <c r="C12" s="171"/>
      <c r="D12" s="172" t="s">
        <v>155</v>
      </c>
      <c r="E12" s="173"/>
      <c r="F12" s="172" t="s">
        <v>138</v>
      </c>
      <c r="G12" s="173"/>
      <c r="H12" s="172" t="s">
        <v>140</v>
      </c>
      <c r="I12" s="173"/>
      <c r="J12" s="172" t="s">
        <v>154</v>
      </c>
      <c r="K12" s="174"/>
    </row>
    <row r="13" spans="1:11" ht="34.5">
      <c r="A13" s="33" t="s">
        <v>101</v>
      </c>
      <c r="B13" s="34"/>
      <c r="C13" s="175"/>
      <c r="D13" s="176" t="s">
        <v>105</v>
      </c>
      <c r="E13" s="177" t="s">
        <v>106</v>
      </c>
      <c r="F13" s="176" t="s">
        <v>105</v>
      </c>
      <c r="G13" s="177" t="s">
        <v>106</v>
      </c>
      <c r="H13" s="176" t="s">
        <v>105</v>
      </c>
      <c r="I13" s="177" t="s">
        <v>106</v>
      </c>
      <c r="J13" s="176" t="s">
        <v>105</v>
      </c>
      <c r="K13" s="178" t="s">
        <v>106</v>
      </c>
    </row>
    <row r="14" spans="1:11">
      <c r="A14" s="35"/>
      <c r="B14" s="36"/>
      <c r="C14" s="179"/>
      <c r="D14" s="175"/>
      <c r="E14" s="180"/>
      <c r="F14" s="180"/>
      <c r="G14" s="180"/>
      <c r="H14" s="180"/>
      <c r="I14" s="180"/>
      <c r="J14" s="177"/>
      <c r="K14" s="181"/>
    </row>
    <row r="15" spans="1:11" ht="25.5" customHeight="1">
      <c r="A15" s="37">
        <v>1</v>
      </c>
      <c r="B15" s="38">
        <v>2</v>
      </c>
      <c r="C15" s="182"/>
      <c r="D15" s="182">
        <v>3</v>
      </c>
      <c r="E15" s="182">
        <v>4</v>
      </c>
      <c r="F15" s="182">
        <v>5</v>
      </c>
      <c r="G15" s="182">
        <v>6</v>
      </c>
      <c r="H15" s="182">
        <v>7</v>
      </c>
      <c r="I15" s="182">
        <v>8</v>
      </c>
      <c r="J15" s="183"/>
      <c r="K15" s="184">
        <v>6</v>
      </c>
    </row>
    <row r="16" spans="1:11">
      <c r="A16" s="39"/>
      <c r="B16" s="40"/>
      <c r="C16" s="185"/>
      <c r="D16" s="186"/>
      <c r="E16" s="187"/>
      <c r="F16" s="187"/>
      <c r="G16" s="187"/>
      <c r="H16" s="187"/>
      <c r="I16" s="187"/>
      <c r="J16" s="188"/>
      <c r="K16" s="189"/>
    </row>
    <row r="17" spans="1:15" ht="23.25">
      <c r="A17" s="39"/>
      <c r="B17" s="4">
        <v>1</v>
      </c>
      <c r="C17" s="190" t="s">
        <v>107</v>
      </c>
      <c r="D17" s="303">
        <v>15000</v>
      </c>
      <c r="E17" s="304">
        <v>3100000</v>
      </c>
      <c r="F17" s="305">
        <v>18000</v>
      </c>
      <c r="G17" s="306">
        <v>3500000</v>
      </c>
      <c r="H17" s="305">
        <v>18000</v>
      </c>
      <c r="I17" s="306">
        <v>4000000</v>
      </c>
      <c r="J17" s="305">
        <v>18000</v>
      </c>
      <c r="K17" s="307">
        <v>4000000</v>
      </c>
      <c r="M17" s="61"/>
      <c r="O17" s="61"/>
    </row>
    <row r="18" spans="1:15">
      <c r="A18" s="39"/>
      <c r="B18" s="42"/>
      <c r="C18" s="191" t="s">
        <v>108</v>
      </c>
      <c r="D18" s="308"/>
      <c r="E18" s="309"/>
      <c r="F18" s="309"/>
      <c r="G18" s="309"/>
      <c r="H18" s="309"/>
      <c r="I18" s="309"/>
      <c r="J18" s="310"/>
      <c r="K18" s="311"/>
      <c r="O18" s="41"/>
    </row>
    <row r="19" spans="1:15" ht="14.25" customHeight="1">
      <c r="A19" s="39"/>
      <c r="B19" s="4">
        <v>2</v>
      </c>
      <c r="C19" s="4" t="s">
        <v>109</v>
      </c>
      <c r="D19" s="303">
        <v>54000</v>
      </c>
      <c r="E19" s="304">
        <v>2300000</v>
      </c>
      <c r="F19" s="305">
        <v>54250</v>
      </c>
      <c r="G19" s="306">
        <v>2400000</v>
      </c>
      <c r="H19" s="305">
        <v>54250</v>
      </c>
      <c r="I19" s="306">
        <v>2400000</v>
      </c>
      <c r="J19" s="305">
        <v>54250</v>
      </c>
      <c r="K19" s="307">
        <v>2400000</v>
      </c>
    </row>
    <row r="20" spans="1:15">
      <c r="A20" s="39"/>
      <c r="B20" s="42"/>
      <c r="C20" s="191"/>
      <c r="D20" s="308"/>
      <c r="E20" s="309"/>
      <c r="F20" s="309"/>
      <c r="G20" s="309"/>
      <c r="H20" s="309"/>
      <c r="I20" s="309"/>
      <c r="J20" s="309"/>
      <c r="K20" s="312"/>
    </row>
    <row r="21" spans="1:15">
      <c r="A21" s="39"/>
      <c r="B21" s="4">
        <v>3</v>
      </c>
      <c r="C21" s="4" t="s">
        <v>156</v>
      </c>
      <c r="D21" s="303">
        <v>300</v>
      </c>
      <c r="E21" s="304">
        <v>1400000</v>
      </c>
      <c r="F21" s="305"/>
      <c r="G21" s="306"/>
      <c r="H21" s="309"/>
      <c r="I21" s="309"/>
      <c r="J21" s="309"/>
      <c r="K21" s="312"/>
    </row>
    <row r="22" spans="1:15">
      <c r="A22" s="39"/>
      <c r="B22" s="42"/>
      <c r="C22" s="191"/>
      <c r="D22" s="308"/>
      <c r="E22" s="309"/>
      <c r="F22" s="309"/>
      <c r="G22" s="309"/>
      <c r="H22" s="309"/>
      <c r="I22" s="309"/>
      <c r="J22" s="309"/>
      <c r="K22" s="312"/>
    </row>
    <row r="23" spans="1:15">
      <c r="A23" s="39"/>
      <c r="B23" s="4">
        <v>4</v>
      </c>
      <c r="C23" s="4" t="s">
        <v>13</v>
      </c>
      <c r="D23" s="308"/>
      <c r="E23" s="309"/>
      <c r="F23" s="309"/>
      <c r="G23" s="309"/>
      <c r="H23" s="309"/>
      <c r="I23" s="309"/>
      <c r="J23" s="309"/>
      <c r="K23" s="312"/>
    </row>
    <row r="24" spans="1:15">
      <c r="A24" s="43"/>
      <c r="B24" s="354"/>
      <c r="C24" s="354"/>
      <c r="D24" s="44"/>
      <c r="E24" s="45"/>
      <c r="F24" s="45"/>
      <c r="G24" s="45"/>
      <c r="H24" s="45"/>
      <c r="I24" s="45"/>
      <c r="J24" s="45"/>
      <c r="K24" s="46"/>
    </row>
    <row r="25" spans="1:15">
      <c r="A25" s="47"/>
      <c r="B25" s="355" t="s">
        <v>110</v>
      </c>
      <c r="C25" s="355"/>
      <c r="D25" s="48">
        <f>D17+D19+D21</f>
        <v>69300</v>
      </c>
      <c r="E25" s="48">
        <f>E17+E19+E21</f>
        <v>6800000</v>
      </c>
      <c r="F25" s="48">
        <f t="shared" ref="F25:J25" si="0">F17+F19</f>
        <v>72250</v>
      </c>
      <c r="G25" s="48">
        <f t="shared" si="0"/>
        <v>5900000</v>
      </c>
      <c r="H25" s="48">
        <f t="shared" si="0"/>
        <v>72250</v>
      </c>
      <c r="I25" s="48">
        <f>I17+I19</f>
        <v>6400000</v>
      </c>
      <c r="J25" s="48">
        <f t="shared" si="0"/>
        <v>72250</v>
      </c>
      <c r="K25" s="49">
        <f>K17+K19</f>
        <v>6400000</v>
      </c>
    </row>
    <row r="26" spans="1:15">
      <c r="A26" s="50" t="s">
        <v>111</v>
      </c>
      <c r="B26" s="15"/>
      <c r="C26" s="15"/>
      <c r="D26" s="15"/>
      <c r="E26" s="15"/>
      <c r="F26" s="15"/>
      <c r="G26" s="15"/>
      <c r="H26" s="15"/>
      <c r="I26" s="15"/>
    </row>
    <row r="28" spans="1:15" ht="15" customHeight="1">
      <c r="C28" s="356" t="s">
        <v>100</v>
      </c>
      <c r="D28" s="51" t="s">
        <v>7</v>
      </c>
      <c r="E28" s="1" t="s">
        <v>96</v>
      </c>
      <c r="G28" s="356" t="s">
        <v>97</v>
      </c>
      <c r="H28" s="356"/>
      <c r="I28" s="51" t="s">
        <v>7</v>
      </c>
      <c r="J28" s="73" t="s">
        <v>143</v>
      </c>
    </row>
    <row r="29" spans="1:15" ht="30.75" customHeight="1">
      <c r="C29" s="356"/>
      <c r="D29" s="51" t="s">
        <v>8</v>
      </c>
      <c r="E29" s="51"/>
      <c r="G29" s="356"/>
      <c r="H29" s="356"/>
      <c r="I29" s="51" t="s">
        <v>8</v>
      </c>
      <c r="J29" s="51"/>
    </row>
    <row r="30" spans="1:15" ht="29.25" customHeight="1">
      <c r="C30" s="356"/>
      <c r="D30" s="51" t="s">
        <v>9</v>
      </c>
      <c r="E30" s="51"/>
      <c r="G30" s="356"/>
      <c r="H30" s="356"/>
      <c r="I30" s="51" t="s">
        <v>9</v>
      </c>
      <c r="J30" s="51"/>
      <c r="K30" s="15"/>
    </row>
    <row r="36" spans="1:8">
      <c r="A36" s="15"/>
      <c r="B36" s="15"/>
      <c r="C36" s="15"/>
      <c r="D36" s="15"/>
      <c r="E36" s="15"/>
      <c r="F36" s="15"/>
      <c r="G36" s="15"/>
      <c r="H36" s="15"/>
    </row>
  </sheetData>
  <mergeCells count="4">
    <mergeCell ref="B24:C24"/>
    <mergeCell ref="B25:C25"/>
    <mergeCell ref="C28:C30"/>
    <mergeCell ref="G28:H30"/>
  </mergeCells>
  <pageMargins left="0.47986111111111102" right="0.25" top="0.75" bottom="0.75" header="0.511811023622047" footer="0.511811023622047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W20"/>
  <sheetViews>
    <sheetView tabSelected="1" topLeftCell="A8" zoomScaleNormal="100" workbookViewId="0">
      <selection activeCell="A15" sqref="A15"/>
    </sheetView>
  </sheetViews>
  <sheetFormatPr defaultColWidth="9.140625" defaultRowHeight="12"/>
  <cols>
    <col min="1" max="1" width="6.85546875" style="12" customWidth="1"/>
    <col min="2" max="2" width="6" style="12" customWidth="1"/>
    <col min="3" max="3" width="9.28515625" style="12" customWidth="1"/>
    <col min="4" max="4" width="10.42578125" style="12" customWidth="1"/>
    <col min="5" max="5" width="8" style="12" customWidth="1"/>
    <col min="6" max="6" width="6.7109375" style="12" customWidth="1"/>
    <col min="7" max="7" width="10.5703125" style="12" customWidth="1"/>
    <col min="8" max="8" width="7.28515625" style="12" customWidth="1"/>
    <col min="9" max="9" width="3.5703125" style="12" customWidth="1"/>
    <col min="10" max="10" width="21.7109375" style="12" customWidth="1"/>
    <col min="11" max="11" width="11" style="12" customWidth="1"/>
    <col min="12" max="12" width="8.42578125" style="12" customWidth="1"/>
    <col min="13" max="13" width="6.85546875" style="12" customWidth="1"/>
    <col min="14" max="14" width="9.140625" style="12" customWidth="1"/>
    <col min="15" max="15" width="9.28515625" style="12" customWidth="1"/>
    <col min="16" max="16" width="6.42578125" style="12" customWidth="1"/>
    <col min="17" max="17" width="4.85546875" style="12" customWidth="1"/>
    <col min="18" max="18" width="13.5703125" style="12" customWidth="1"/>
    <col min="19" max="19" width="7.5703125" style="12" customWidth="1"/>
    <col min="20" max="20" width="8.5703125" style="12" customWidth="1"/>
    <col min="21" max="21" width="9.140625" style="12" customWidth="1"/>
    <col min="22" max="22" width="9.140625" style="12"/>
    <col min="23" max="23" width="3.85546875" style="12" customWidth="1"/>
    <col min="24" max="24" width="14.28515625" style="12" customWidth="1"/>
    <col min="25" max="25" width="7" style="12" customWidth="1"/>
    <col min="26" max="26" width="14.5703125" style="12" customWidth="1"/>
    <col min="27" max="27" width="9.140625" style="12"/>
    <col min="28" max="28" width="15.140625" style="12" customWidth="1"/>
    <col min="29" max="16384" width="9.140625" style="12"/>
  </cols>
  <sheetData>
    <row r="2" spans="1:21"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spans="1:21"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>
      <c r="A4" s="315" t="s">
        <v>0</v>
      </c>
      <c r="B4" s="59"/>
      <c r="C4" s="59"/>
      <c r="D4" s="59"/>
      <c r="E4" s="59"/>
      <c r="F4" s="59"/>
      <c r="G4" s="59"/>
      <c r="H4" s="59"/>
      <c r="I4" s="59"/>
      <c r="J4" s="59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</row>
    <row r="5" spans="1:21">
      <c r="A5" s="316" t="s">
        <v>112</v>
      </c>
      <c r="B5" s="316"/>
      <c r="C5" s="52"/>
      <c r="D5" s="52"/>
      <c r="E5" s="52"/>
      <c r="F5" s="52"/>
      <c r="G5" s="52"/>
      <c r="H5" s="52"/>
      <c r="I5" s="52"/>
      <c r="J5" s="52"/>
      <c r="K5" s="65"/>
      <c r="L5" s="65"/>
      <c r="M5" s="65"/>
      <c r="N5" s="65"/>
      <c r="O5" s="65"/>
      <c r="P5" s="65"/>
      <c r="Q5" s="65"/>
      <c r="R5" s="65"/>
      <c r="S5" s="66" t="s">
        <v>150</v>
      </c>
      <c r="T5" s="67"/>
      <c r="U5" s="66"/>
    </row>
    <row r="6" spans="1:21" ht="15.75" customHeight="1">
      <c r="A6" s="316" t="s">
        <v>113</v>
      </c>
      <c r="B6" s="316"/>
      <c r="C6" s="316"/>
      <c r="D6" s="316"/>
      <c r="E6" s="316"/>
      <c r="F6" s="316"/>
      <c r="G6" s="316"/>
      <c r="H6" s="316"/>
      <c r="I6" s="316"/>
      <c r="J6" s="316"/>
      <c r="K6" s="64"/>
      <c r="L6" s="64"/>
      <c r="M6" s="64"/>
      <c r="N6" s="64"/>
      <c r="O6" s="64"/>
      <c r="P6" s="64"/>
      <c r="Q6" s="68" t="s">
        <v>114</v>
      </c>
      <c r="R6" s="68"/>
      <c r="S6" s="68"/>
      <c r="T6" s="68"/>
      <c r="U6" s="68"/>
    </row>
    <row r="7" spans="1:21" ht="15.75" customHeight="1">
      <c r="A7" s="316"/>
      <c r="B7" s="316"/>
      <c r="C7" s="316"/>
      <c r="D7" s="316"/>
      <c r="E7" s="316"/>
      <c r="F7" s="316"/>
      <c r="G7" s="316"/>
      <c r="H7" s="316"/>
      <c r="I7" s="316"/>
      <c r="J7" s="316"/>
      <c r="K7" s="64"/>
      <c r="L7" s="64"/>
      <c r="M7" s="64"/>
      <c r="N7" s="64"/>
      <c r="O7" s="64"/>
      <c r="P7" s="64"/>
      <c r="Q7" s="68"/>
      <c r="R7" s="68"/>
      <c r="S7" s="68"/>
      <c r="T7" s="68"/>
      <c r="U7" s="68"/>
    </row>
    <row r="8" spans="1:21" ht="12.75" thickBot="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5"/>
      <c r="R8" s="68"/>
      <c r="S8" s="69"/>
      <c r="T8" s="70" t="s">
        <v>115</v>
      </c>
      <c r="U8" s="65"/>
    </row>
    <row r="9" spans="1:21" ht="108.75" customHeight="1">
      <c r="A9" s="192" t="s">
        <v>116</v>
      </c>
      <c r="B9" s="193" t="s">
        <v>117</v>
      </c>
      <c r="C9" s="193" t="s">
        <v>98</v>
      </c>
      <c r="D9" s="202" t="s">
        <v>118</v>
      </c>
      <c r="E9" s="193" t="s">
        <v>119</v>
      </c>
      <c r="F9" s="193" t="s">
        <v>120</v>
      </c>
      <c r="G9" s="193" t="s">
        <v>121</v>
      </c>
      <c r="H9" s="193" t="s">
        <v>122</v>
      </c>
      <c r="I9" s="193" t="s">
        <v>123</v>
      </c>
      <c r="J9" s="193" t="s">
        <v>124</v>
      </c>
      <c r="K9" s="203" t="s">
        <v>125</v>
      </c>
      <c r="L9" s="204" t="s">
        <v>126</v>
      </c>
      <c r="M9" s="204" t="s">
        <v>127</v>
      </c>
      <c r="N9" s="365" t="s">
        <v>128</v>
      </c>
      <c r="O9" s="205" t="s">
        <v>160</v>
      </c>
      <c r="P9" s="367" t="s">
        <v>157</v>
      </c>
      <c r="Q9" s="367"/>
      <c r="R9" s="359" t="s">
        <v>137</v>
      </c>
      <c r="S9" s="359" t="s">
        <v>141</v>
      </c>
      <c r="T9" s="359" t="s">
        <v>158</v>
      </c>
      <c r="U9" s="361" t="s">
        <v>159</v>
      </c>
    </row>
    <row r="10" spans="1:21">
      <c r="A10" s="206"/>
      <c r="B10" s="197"/>
      <c r="C10" s="197"/>
      <c r="D10" s="200"/>
      <c r="E10" s="197"/>
      <c r="F10" s="197"/>
      <c r="G10" s="197"/>
      <c r="H10" s="197"/>
      <c r="I10" s="197"/>
      <c r="J10" s="197"/>
      <c r="K10" s="197"/>
      <c r="L10" s="198"/>
      <c r="M10" s="198"/>
      <c r="N10" s="366"/>
      <c r="O10" s="199"/>
      <c r="P10" s="201" t="s">
        <v>129</v>
      </c>
      <c r="Q10" s="201" t="s">
        <v>130</v>
      </c>
      <c r="R10" s="360"/>
      <c r="S10" s="360"/>
      <c r="T10" s="360"/>
      <c r="U10" s="362"/>
    </row>
    <row r="11" spans="1:21" ht="27" customHeight="1">
      <c r="A11" s="207">
        <v>1</v>
      </c>
      <c r="B11" s="313" t="s">
        <v>131</v>
      </c>
      <c r="C11" s="211">
        <v>1005117</v>
      </c>
      <c r="D11" s="210" t="s">
        <v>5</v>
      </c>
      <c r="E11" s="208" t="s">
        <v>132</v>
      </c>
      <c r="F11" s="209">
        <v>4250</v>
      </c>
      <c r="G11" s="209">
        <v>231</v>
      </c>
      <c r="H11" s="209">
        <v>3535</v>
      </c>
      <c r="I11" s="211"/>
      <c r="J11" s="212" t="s">
        <v>133</v>
      </c>
      <c r="K11" s="213" t="s">
        <v>163</v>
      </c>
      <c r="L11" s="214">
        <v>2026</v>
      </c>
      <c r="M11" s="214">
        <v>2026</v>
      </c>
      <c r="N11" s="215">
        <f>R11+S11+T11</f>
        <v>19200</v>
      </c>
      <c r="O11" s="215"/>
      <c r="P11" s="216"/>
      <c r="Q11" s="211"/>
      <c r="R11" s="216">
        <v>7200</v>
      </c>
      <c r="S11" s="216">
        <v>6000</v>
      </c>
      <c r="T11" s="216">
        <v>6000</v>
      </c>
      <c r="U11" s="314">
        <v>0</v>
      </c>
    </row>
    <row r="12" spans="1:21" ht="33.75">
      <c r="A12" s="207">
        <v>2</v>
      </c>
      <c r="B12" s="208" t="s">
        <v>131</v>
      </c>
      <c r="C12" s="209">
        <v>1005117</v>
      </c>
      <c r="D12" s="210" t="s">
        <v>5</v>
      </c>
      <c r="E12" s="208" t="s">
        <v>132</v>
      </c>
      <c r="F12" s="209">
        <v>4250</v>
      </c>
      <c r="G12" s="209">
        <v>231</v>
      </c>
      <c r="H12" s="209">
        <v>3535</v>
      </c>
      <c r="I12" s="211"/>
      <c r="J12" s="212" t="s">
        <v>135</v>
      </c>
      <c r="K12" s="213" t="s">
        <v>134</v>
      </c>
      <c r="L12" s="214">
        <v>2026</v>
      </c>
      <c r="M12" s="214">
        <v>2026</v>
      </c>
      <c r="N12" s="215">
        <f t="shared" ref="N12" si="0">R12+S12+T12</f>
        <v>3600</v>
      </c>
      <c r="O12" s="216"/>
      <c r="P12" s="219" t="s">
        <v>142</v>
      </c>
      <c r="Q12" s="211"/>
      <c r="R12" s="216">
        <v>1200</v>
      </c>
      <c r="S12" s="218">
        <v>1200</v>
      </c>
      <c r="T12" s="218">
        <v>1200</v>
      </c>
      <c r="U12" s="217">
        <v>0</v>
      </c>
    </row>
    <row r="13" spans="1:21" ht="24" customHeight="1" thickBot="1">
      <c r="A13" s="363" t="s">
        <v>99</v>
      </c>
      <c r="B13" s="364"/>
      <c r="C13" s="364"/>
      <c r="D13" s="364"/>
      <c r="E13" s="364"/>
      <c r="F13" s="364"/>
      <c r="G13" s="364"/>
      <c r="H13" s="364"/>
      <c r="I13" s="364"/>
      <c r="J13" s="364"/>
      <c r="K13" s="194"/>
      <c r="L13" s="194"/>
      <c r="M13" s="194"/>
      <c r="N13" s="195">
        <f>SUM(N11:N12)</f>
        <v>22800</v>
      </c>
      <c r="O13" s="195">
        <f>SUM(O11:O12)</f>
        <v>0</v>
      </c>
      <c r="P13" s="195">
        <f>SUM(P11:P12)</f>
        <v>0</v>
      </c>
      <c r="Q13" s="195">
        <f>SUM(Q11:Q12)</f>
        <v>0</v>
      </c>
      <c r="R13" s="195">
        <f>SUM(R11:R12)</f>
        <v>8400</v>
      </c>
      <c r="S13" s="195">
        <f>SUM(S11:S12)</f>
        <v>7200</v>
      </c>
      <c r="T13" s="195">
        <f>SUM(T11:T12)</f>
        <v>7200</v>
      </c>
      <c r="U13" s="196">
        <f>SUM(U11:U12)</f>
        <v>0</v>
      </c>
    </row>
    <row r="14" spans="1:2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3" ht="24" customHeight="1">
      <c r="A17" s="358" t="s">
        <v>136</v>
      </c>
      <c r="B17" s="358"/>
      <c r="C17" s="358"/>
      <c r="D17" s="353" t="s">
        <v>7</v>
      </c>
      <c r="E17" s="353"/>
      <c r="F17" s="353" t="s">
        <v>96</v>
      </c>
      <c r="G17" s="353"/>
      <c r="H17" s="11"/>
      <c r="I17" s="11"/>
      <c r="J17" s="11"/>
      <c r="K17" s="11"/>
      <c r="L17" s="11"/>
      <c r="M17" s="358" t="s">
        <v>97</v>
      </c>
      <c r="N17" s="358"/>
      <c r="O17" s="353" t="s">
        <v>7</v>
      </c>
      <c r="P17" s="353"/>
      <c r="Q17" s="357" t="s">
        <v>143</v>
      </c>
      <c r="R17" s="357"/>
      <c r="S17" s="52"/>
      <c r="T17" s="52"/>
      <c r="U17" s="52"/>
      <c r="W17" s="53"/>
    </row>
    <row r="18" spans="1:23" ht="34.5" customHeight="1">
      <c r="A18" s="358"/>
      <c r="B18" s="358"/>
      <c r="C18" s="358"/>
      <c r="D18" s="353" t="s">
        <v>8</v>
      </c>
      <c r="E18" s="353"/>
      <c r="F18" s="353"/>
      <c r="G18" s="353"/>
      <c r="H18" s="11"/>
      <c r="I18" s="11"/>
      <c r="J18" s="11"/>
      <c r="K18" s="11"/>
      <c r="L18" s="11"/>
      <c r="M18" s="358"/>
      <c r="N18" s="358"/>
      <c r="O18" s="353" t="s">
        <v>8</v>
      </c>
      <c r="P18" s="353"/>
      <c r="Q18" s="54"/>
      <c r="R18" s="55"/>
      <c r="S18" s="52"/>
      <c r="T18" s="52"/>
      <c r="U18" s="52"/>
      <c r="W18" s="56"/>
    </row>
    <row r="19" spans="1:23" ht="15" customHeight="1">
      <c r="A19" s="358"/>
      <c r="B19" s="358"/>
      <c r="C19" s="358"/>
      <c r="D19" s="353" t="s">
        <v>9</v>
      </c>
      <c r="E19" s="353"/>
      <c r="F19" s="353"/>
      <c r="G19" s="353"/>
      <c r="H19" s="11"/>
      <c r="I19" s="11"/>
      <c r="J19" s="11"/>
      <c r="K19" s="11"/>
      <c r="L19" s="11"/>
      <c r="M19" s="358"/>
      <c r="N19" s="358"/>
      <c r="O19" s="353" t="s">
        <v>9</v>
      </c>
      <c r="P19" s="353"/>
      <c r="Q19" s="57"/>
      <c r="R19" s="58"/>
      <c r="S19" s="52"/>
      <c r="T19" s="52"/>
      <c r="U19" s="52"/>
      <c r="W19" s="53"/>
    </row>
    <row r="20" spans="1:2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</sheetData>
  <mergeCells count="19">
    <mergeCell ref="R9:R10"/>
    <mergeCell ref="S9:S10"/>
    <mergeCell ref="T9:T10"/>
    <mergeCell ref="U9:U10"/>
    <mergeCell ref="A13:J13"/>
    <mergeCell ref="N9:N10"/>
    <mergeCell ref="P9:Q9"/>
    <mergeCell ref="A17:C19"/>
    <mergeCell ref="D17:E17"/>
    <mergeCell ref="F17:G17"/>
    <mergeCell ref="M17:N19"/>
    <mergeCell ref="O17:P17"/>
    <mergeCell ref="Q17:R17"/>
    <mergeCell ref="D18:E18"/>
    <mergeCell ref="F18:G18"/>
    <mergeCell ref="O18:P18"/>
    <mergeCell ref="D19:E19"/>
    <mergeCell ref="F19:G19"/>
    <mergeCell ref="O19:P19"/>
  </mergeCells>
  <phoneticPr fontId="32" type="noConversion"/>
  <pageMargins left="0.19027777777777799" right="0.17013888888888901" top="0.4" bottom="0.25" header="0.511811023622047" footer="0.511811023622047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Artikulli 602</vt:lpstr>
      <vt:lpstr>P9.Art.606</vt:lpstr>
      <vt:lpstr>P11.Investime te brendshme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Amela Osmanaj</dc:creator>
  <dc:description/>
  <cp:lastModifiedBy>Petrika Papajorgji</cp:lastModifiedBy>
  <cp:revision>18</cp:revision>
  <cp:lastPrinted>2025-03-20T14:39:50Z</cp:lastPrinted>
  <dcterms:created xsi:type="dcterms:W3CDTF">2019-03-27T12:43:36Z</dcterms:created>
  <dcterms:modified xsi:type="dcterms:W3CDTF">2025-03-27T12:11:42Z</dcterms:modified>
  <dc:language>en-US</dc:language>
</cp:coreProperties>
</file>